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30" firstSheet="3" activeTab="6"/>
  </bookViews>
  <sheets>
    <sheet name="лимиты по ТО, распред." sheetId="1" r:id="rId1"/>
    <sheet name="лимиты по ТО" sheetId="2" r:id="rId2"/>
    <sheet name="план по деревням" sheetId="3" r:id="rId3"/>
    <sheet name="план общий 2011" sheetId="4" r:id="rId4"/>
    <sheet name="план общий по разделам2011" sheetId="5" r:id="rId5"/>
    <sheet name="ГСМ по ТО" sheetId="6" r:id="rId6"/>
    <sheet name="план общ.по разд2011 после18.04" sheetId="7" r:id="rId7"/>
    <sheet name="мероприятия, доп.на2011" sheetId="8" r:id="rId8"/>
  </sheets>
  <definedNames/>
  <calcPr fullCalcOnLoad="1"/>
</workbook>
</file>

<file path=xl/sharedStrings.xml><?xml version="1.0" encoding="utf-8"?>
<sst xmlns="http://schemas.openxmlformats.org/spreadsheetml/2006/main" count="682" uniqueCount="305">
  <si>
    <t>МЕРОПРИЯТИЯ</t>
  </si>
  <si>
    <t>по благоустройству Гаринского городского округа</t>
  </si>
  <si>
    <t>на 2011 год</t>
  </si>
  <si>
    <t>Утверждаю</t>
  </si>
  <si>
    <t>И.о.Главы Гаринского городского округа</t>
  </si>
  <si>
    <t>___________ Каргаева Т.В.</t>
  </si>
  <si>
    <t>"___"________ 2010г.</t>
  </si>
  <si>
    <t>№ п/п</t>
  </si>
  <si>
    <t>Наименование работ, услуг</t>
  </si>
  <si>
    <t>Кол-во, ед.изм.</t>
  </si>
  <si>
    <t>Цена за ед-цу, руб.</t>
  </si>
  <si>
    <t>Сумма, руб.</t>
  </si>
  <si>
    <t>Срок выполнения</t>
  </si>
  <si>
    <t>1 квартал</t>
  </si>
  <si>
    <t>2 квартал</t>
  </si>
  <si>
    <t>3 квартал</t>
  </si>
  <si>
    <t>4 квартал</t>
  </si>
  <si>
    <t>Строительство тротуар в с. Андрюшино</t>
  </si>
  <si>
    <t>Строительство тротуар</t>
  </si>
  <si>
    <t>д. Нихвор</t>
  </si>
  <si>
    <t>Приобретение глубинного насоса ЭЦВ-6-6,5-85</t>
  </si>
  <si>
    <t>с. Андрюшино</t>
  </si>
  <si>
    <t>Разборка безхозных домов</t>
  </si>
  <si>
    <t>Строительство моста через р. Анеп</t>
  </si>
  <si>
    <t>Строительство водопропусков</t>
  </si>
  <si>
    <t>Строительство пристроя гаража</t>
  </si>
  <si>
    <t>Приобретение гусениц к трактору</t>
  </si>
  <si>
    <t>Приобретение колес на автогрейдер, 2 шт.</t>
  </si>
  <si>
    <t>Замена деревянного пола в гараже на бетонные плиты</t>
  </si>
  <si>
    <t>Устройство водоотвода в сельском пруду</t>
  </si>
  <si>
    <t>Заливка переправы через р. Анеп</t>
  </si>
  <si>
    <t>Опашка минерализованной полосы</t>
  </si>
  <si>
    <t>Устройство подъездных путей к пожарным водоемам</t>
  </si>
  <si>
    <t>Устройство брусовой будки на колонку по ул. Советская</t>
  </si>
  <si>
    <t>Устройство уличного освещения</t>
  </si>
  <si>
    <t>Приобретение поршневой для трактора ДТ-75Т к двигателю Д-440</t>
  </si>
  <si>
    <t>д. Кузнецово</t>
  </si>
  <si>
    <t>Приобретение ГСМ для поездки по деревням, входящим в Кузнецовский ТО (Лопатково, Пантелеево, Каргаево), 2 раза в месяц</t>
  </si>
  <si>
    <t>д. Зыково</t>
  </si>
  <si>
    <t>Приобретение трактора ДТ-75 с бульдозерной установкой</t>
  </si>
  <si>
    <t>Строительство тротуар:</t>
  </si>
  <si>
    <t>ул. Колхозная, от д.№48 до конца</t>
  </si>
  <si>
    <t>ул. Школьная, от д. №31 до конца (левая сторона)</t>
  </si>
  <si>
    <t>ул. Кооперативная, от д. №13 до перекрестка с ул. Октябрьская</t>
  </si>
  <si>
    <t>ул. Междуречная</t>
  </si>
  <si>
    <t>ул. Солнечная</t>
  </si>
  <si>
    <t>Устройство автобусных остановок</t>
  </si>
  <si>
    <t>Устройство детских площадок (ул. Северная, Промысловая дома №№14,16)</t>
  </si>
  <si>
    <t>Строительство пожарных водоемов</t>
  </si>
  <si>
    <t>Строительство футбольного поля</t>
  </si>
  <si>
    <t>с. Еремино</t>
  </si>
  <si>
    <t>Ремонт гаража</t>
  </si>
  <si>
    <t>Ревизия и ремонт  электролинии</t>
  </si>
  <si>
    <t>Заливка переправы через р. Пелым, Бучино</t>
  </si>
  <si>
    <t>Приобретение плуга для опахивания</t>
  </si>
  <si>
    <t>Устройство штакетной изгороди</t>
  </si>
  <si>
    <t>Ремонт здания Зыковского ТО</t>
  </si>
  <si>
    <t>Приобретение шифера на гараж</t>
  </si>
  <si>
    <t>Ревизия и ремонт уличного освещения</t>
  </si>
  <si>
    <t>Проведение изыскательных работ по скважине для подачи питьевой воды</t>
  </si>
  <si>
    <t>Приобретение гидравлики на трактор ДТ-75</t>
  </si>
  <si>
    <t>приобретение ножа для трактора ДТ-75</t>
  </si>
  <si>
    <t>приобретение плуга для трактора ДТ-75</t>
  </si>
  <si>
    <t>Приобретение диз.топлива</t>
  </si>
  <si>
    <t>Приобретение сцепления на трактор ДТ-75</t>
  </si>
  <si>
    <t>Приобретение ГСМ</t>
  </si>
  <si>
    <t>Приобретение кабеля для сварочного аппарата 8м, маски для сварки.</t>
  </si>
  <si>
    <t>Приобретение зап.частей для трактора ДТ-75 (топливный наос, сердцевина н арадиатор, блок цилиндрра, поршень, кольца, прокладки для головки блока)</t>
  </si>
  <si>
    <t>Приобретение ДТ</t>
  </si>
  <si>
    <t>Строительство тротуар в п.Пуксинка</t>
  </si>
  <si>
    <t>д. Круторечка</t>
  </si>
  <si>
    <t>Строительство тротуар в д.Круторечка</t>
  </si>
  <si>
    <t>Устройство штакетной изгороди возле здания ТО, вокруг кладбища</t>
  </si>
  <si>
    <t>Санитарная очистка, дератизационная, акарицидная обработка открытых территорий от клещей</t>
  </si>
  <si>
    <t>Ремонт дорожного полотна: ул. Промысловая, Юбилейная, Кооперативная (подъезд к в/б)</t>
  </si>
  <si>
    <t xml:space="preserve">Кол-во, </t>
  </si>
  <si>
    <t>ед.изм.</t>
  </si>
  <si>
    <t>м2</t>
  </si>
  <si>
    <t>шт</t>
  </si>
  <si>
    <t>ул. Пионерская, от д.№15 до конца</t>
  </si>
  <si>
    <t>ул. Октябрьская, от д.№93 до д.№103</t>
  </si>
  <si>
    <t>ул. Зеленая, от д.№15 до д.№17</t>
  </si>
  <si>
    <t>пер. Комсомольский</t>
  </si>
  <si>
    <t>д. Рычкова (подходы к самоизливающимся скважинам)</t>
  </si>
  <si>
    <t>от ул. 50 лет Победы до д.Поспелова</t>
  </si>
  <si>
    <t>ул. 8-е Марта</t>
  </si>
  <si>
    <t>д. Лобанова</t>
  </si>
  <si>
    <t>д. Горный</t>
  </si>
  <si>
    <t>д. Зыкова</t>
  </si>
  <si>
    <t>п. Пуксинка</t>
  </si>
  <si>
    <t>п. Пуксинка (ул. Октябрьская, Новая)</t>
  </si>
  <si>
    <t>Итого строительство тротуар:</t>
  </si>
  <si>
    <t>Строительство моста через овраг у ЦРБ</t>
  </si>
  <si>
    <t>Оканавливание дорог: ул. Советская (д.№8 до оврага) - 250м, ул. Солнечная - 500м.</t>
  </si>
  <si>
    <t>Строительство штакетной изгороди:</t>
  </si>
  <si>
    <t xml:space="preserve">Отсыпка щебнем дорог: ул. Солнечная, Чадова, 50 лет Победы, д.Рагозина, Поспелова, Моисеева, Албычева </t>
  </si>
  <si>
    <t>Ремонт муниципального жилищного фонда:</t>
  </si>
  <si>
    <t>ремонт подъездов ул. Промысловая, 14,16</t>
  </si>
  <si>
    <t>ремонт системы водоснабжения ул. Промысловая, 14,16</t>
  </si>
  <si>
    <t>Очистка берега р.Сосьва в местах отдыха, массового скопления людей</t>
  </si>
  <si>
    <t>Итого Ремонт муниципального жилищного фонда:</t>
  </si>
  <si>
    <t>ул. Комсомольская, 68 (Ярославцева Е.М.)</t>
  </si>
  <si>
    <t>пер.Пролетарский, 3 (Колченко И.А.)</t>
  </si>
  <si>
    <t>ул. Зеленая, 3 (Албычева Н.Н.)</t>
  </si>
  <si>
    <t>ул. Советская, 15-1 (Попов М.Ю.)</t>
  </si>
  <si>
    <t>ул. Рассохина, 15-2 (Татаренко Н.Н.)</t>
  </si>
  <si>
    <t>ул. Комсомольская,15 (Окулова О.), 2010г.</t>
  </si>
  <si>
    <t>с. Андрюшино, ул. Школьная, 2 (Сараева А.П.), 2010г.</t>
  </si>
  <si>
    <t>ул. Комсомольская,34, 2010г.</t>
  </si>
  <si>
    <t>Приобретение бензопилы</t>
  </si>
  <si>
    <t>д. Шабурово</t>
  </si>
  <si>
    <t>Приобретение лампы паяльной</t>
  </si>
  <si>
    <t>Приобретение наждачного станка</t>
  </si>
  <si>
    <t>Приобретение электродрели</t>
  </si>
  <si>
    <t>Приобретение слесарного набора</t>
  </si>
  <si>
    <t>д. Шантальская</t>
  </si>
  <si>
    <t>Строительство штакетной изгороди</t>
  </si>
  <si>
    <t>Приобретение гидравлического масла, 50л.</t>
  </si>
  <si>
    <t>Приобретение прокладок на трактор ДТ-75</t>
  </si>
  <si>
    <t>п. Ликино</t>
  </si>
  <si>
    <t>Приобретение ГСМ для трактора ДТ-75</t>
  </si>
  <si>
    <t>Приобретение ГСМ, бензин АИ-90-200л., АИ-80 - 800л.</t>
  </si>
  <si>
    <t>Приобретение ГСМ, диз.масло</t>
  </si>
  <si>
    <t>Территориальный орган</t>
  </si>
  <si>
    <t>численность жителей, чел.</t>
  </si>
  <si>
    <t>Расходы на одного жителя, руб.</t>
  </si>
  <si>
    <t>Сума расходов на 2011 год, руб.</t>
  </si>
  <si>
    <t>Андрюшинский</t>
  </si>
  <si>
    <t>Пелымский (Пуксинка)</t>
  </si>
  <si>
    <t>Ереминский</t>
  </si>
  <si>
    <t>Верх-Пелымский (Шанталь)</t>
  </si>
  <si>
    <t>Зыковский</t>
  </si>
  <si>
    <t>Нихворский</t>
  </si>
  <si>
    <t>Кузнецовский</t>
  </si>
  <si>
    <t>Шабуровский</t>
  </si>
  <si>
    <t>Крутореченский</t>
  </si>
  <si>
    <t>Ликинский</t>
  </si>
  <si>
    <t>Гаринский</t>
  </si>
  <si>
    <t>Итого:</t>
  </si>
  <si>
    <t>В расходы включаются:</t>
  </si>
  <si>
    <t xml:space="preserve"> - заработная плата с начислениями трактористов</t>
  </si>
  <si>
    <t xml:space="preserve"> - заработная плата с начислениями рабочих и обслуживающего персонала</t>
  </si>
  <si>
    <t xml:space="preserve"> - объемы работ по очистке дорог от снега</t>
  </si>
  <si>
    <t xml:space="preserve"> - строительство и ремонт водопропусков и мостов</t>
  </si>
  <si>
    <t xml:space="preserve"> - оканавливание дорог</t>
  </si>
  <si>
    <t xml:space="preserve"> - ремонт дорог и других инженерных сооружений</t>
  </si>
  <si>
    <t xml:space="preserve"> - содержание гаражей и стоянок транспортных средств</t>
  </si>
  <si>
    <t>Раздел 0409 "Содержание автомобильных дорог общего пользования, мостов и иных транспортных сооружений"</t>
  </si>
  <si>
    <t>Раздел 0502  " Мероприятия по реконструкции и модернизации муниципальных объектов коммунального хозяйства"</t>
  </si>
  <si>
    <t>Расходы бюджета Гариинского городского округа на территориальные органы в 2011 году</t>
  </si>
  <si>
    <t>Раздел 0503 "Мероприятия по благоустройству"</t>
  </si>
  <si>
    <t xml:space="preserve"> - организация обустройства мест массового отдыха жителей</t>
  </si>
  <si>
    <t xml:space="preserve"> - организация ритуальных услуг и содержание мест захоронения</t>
  </si>
  <si>
    <t xml:space="preserve"> - организация сбора, вывоза, утилизация и переработка бытовых и промышленных отходов</t>
  </si>
  <si>
    <t xml:space="preserve"> - организация благоустройства и озеленения территории городского округа</t>
  </si>
  <si>
    <t xml:space="preserve"> - организация освещения улиц и установки указателей с названиями улиц и номерами домов</t>
  </si>
  <si>
    <t>Раздел 0503 "Мероприятия по благоустройству", расходы на электроэнергию, вырабатываемую дизельными электростанциями, з/п с начислениями, ГСМ</t>
  </si>
  <si>
    <t>Верх-Пелымский (Шанталь):</t>
  </si>
  <si>
    <t xml:space="preserve"> - заработная плата с начислениями</t>
  </si>
  <si>
    <t xml:space="preserve"> - приобретение ГСМ, зап.части</t>
  </si>
  <si>
    <t>Ереминский:</t>
  </si>
  <si>
    <t>Итого з/п:</t>
  </si>
  <si>
    <t>Итого ГСМ, зап.части:</t>
  </si>
  <si>
    <t>Шабуровский:</t>
  </si>
  <si>
    <t xml:space="preserve"> - заработная плата с начислениями мотористов и электриков</t>
  </si>
  <si>
    <t xml:space="preserve"> - заработная плата с начислениями обслуживающего персонала</t>
  </si>
  <si>
    <t xml:space="preserve"> - приобретение, доставка и хранение ГСМ</t>
  </si>
  <si>
    <t xml:space="preserve"> - ремонт электростанций и помещений, где они находятся</t>
  </si>
  <si>
    <t xml:space="preserve"> - строительство и ремонт электрических линий</t>
  </si>
  <si>
    <t>Ремонт пожарных водоемов</t>
  </si>
  <si>
    <t>ДТ</t>
  </si>
  <si>
    <t>АИ-80</t>
  </si>
  <si>
    <t>АИ-92</t>
  </si>
  <si>
    <t>Дм</t>
  </si>
  <si>
    <t>Наименование ТО</t>
  </si>
  <si>
    <t>Крутореченский ТО</t>
  </si>
  <si>
    <t>Наименование ГСМ</t>
  </si>
  <si>
    <t>Цена за литр, руб.</t>
  </si>
  <si>
    <t>Итого, руб.</t>
  </si>
  <si>
    <t>Верх-Пелымский ТО</t>
  </si>
  <si>
    <t>Шабуровский ТО</t>
  </si>
  <si>
    <t>Ликинский ТО</t>
  </si>
  <si>
    <t>Нихворский ТО</t>
  </si>
  <si>
    <t>Кузнецовский ТО</t>
  </si>
  <si>
    <t>Ереминский ТО</t>
  </si>
  <si>
    <t>Зыковский ТО</t>
  </si>
  <si>
    <t>Андрюшинский ТО</t>
  </si>
  <si>
    <t>Пелымский ТО</t>
  </si>
  <si>
    <t>50л. 8ДМ</t>
  </si>
  <si>
    <t>м10дм 50л.</t>
  </si>
  <si>
    <t>Цена за 50 литров, руб.</t>
  </si>
  <si>
    <t>Сумма расходов на 2011 год, руб.</t>
  </si>
  <si>
    <t>Сумма факт. расходов за 2010 год, руб.</t>
  </si>
  <si>
    <t>ПЛАН МЕРОПРИЯТИЙ</t>
  </si>
  <si>
    <t>Код раздела</t>
  </si>
  <si>
    <t>Код целевой статьи</t>
  </si>
  <si>
    <t>Код вида расходов</t>
  </si>
  <si>
    <t>Наименование раздела</t>
  </si>
  <si>
    <t>Сумма на 2011 год (рублей)</t>
  </si>
  <si>
    <t>2026700</t>
  </si>
  <si>
    <t>014</t>
  </si>
  <si>
    <t>3</t>
  </si>
  <si>
    <t>0309</t>
  </si>
  <si>
    <t>2180100</t>
  </si>
  <si>
    <t>500</t>
  </si>
  <si>
    <t>Расходы, связанные с предупреждением и ликвидацией последствий чрезвычайных ситуаций</t>
  </si>
  <si>
    <t>4</t>
  </si>
  <si>
    <t>2190100</t>
  </si>
  <si>
    <t>Подготовка населения и организаций к действиям в чрезвычайной ситуации в мирное и военное время, гражданская оборона</t>
  </si>
  <si>
    <t>5</t>
  </si>
  <si>
    <t>0310</t>
  </si>
  <si>
    <t>Обеспечение функций органов в сфере национальной безопасности (обеспечение первичных мер пожарной безопасности)</t>
  </si>
  <si>
    <t>6</t>
  </si>
  <si>
    <t>0405</t>
  </si>
  <si>
    <t>2600400</t>
  </si>
  <si>
    <t>006</t>
  </si>
  <si>
    <t>Мероприятия в области сельскохозяйственного производства</t>
  </si>
  <si>
    <t>7</t>
  </si>
  <si>
    <t>0407</t>
  </si>
  <si>
    <t>2920200</t>
  </si>
  <si>
    <t>001</t>
  </si>
  <si>
    <t>Мероприятия в области охраны, восстановления и использования лесов</t>
  </si>
  <si>
    <t>0408</t>
  </si>
  <si>
    <t>9</t>
  </si>
  <si>
    <t>3030200</t>
  </si>
  <si>
    <t>Безвозмездные и безвозвратные перечисления организациям, за исключением государственных и муниципальных организаций. Отдельные мероприятия в области автомобильного транспорта</t>
  </si>
  <si>
    <t xml:space="preserve"> - приобретение техники</t>
  </si>
  <si>
    <t>13</t>
  </si>
  <si>
    <t>0501</t>
  </si>
  <si>
    <t>3500200</t>
  </si>
  <si>
    <t>Капитальный ремонт муниципального жилищного фонда</t>
  </si>
  <si>
    <t>14</t>
  </si>
  <si>
    <t>3500300</t>
  </si>
  <si>
    <t>Мероприятия в области жилищного хозяйства, в том числе:</t>
  </si>
  <si>
    <t>15</t>
  </si>
  <si>
    <t>0502</t>
  </si>
  <si>
    <t>3510300</t>
  </si>
  <si>
    <t>Безвозмездные и безвозвратные перечисления организациям, за исключением государственных и муниципальных организаций. Компенсация выпадающих доходов организациям, предоставляющим услуги водоснабжения населению</t>
  </si>
  <si>
    <t>16</t>
  </si>
  <si>
    <t>3510500</t>
  </si>
  <si>
    <t>Мероприятия в области коммунального хозяйства, в том числе:</t>
  </si>
  <si>
    <t xml:space="preserve"> - мероприятия по реконструкции и модернизации муниципальных объектов коммунального хозяйства</t>
  </si>
  <si>
    <t xml:space="preserve"> - инженерное обустройство земельных участков для строительства жилищного фонда</t>
  </si>
  <si>
    <t>17</t>
  </si>
  <si>
    <t>0503</t>
  </si>
  <si>
    <t>6000500</t>
  </si>
  <si>
    <t>Мероприятия по благоустройству, в том числе:</t>
  </si>
  <si>
    <t xml:space="preserve"> - мероприятия по благоустройству и озеленению территории, содержание мест захоронения, освещение улиц и установки указателей с названиями улиц и номерами домов</t>
  </si>
  <si>
    <t xml:space="preserve"> - расходы на электроээнергию, вырабатываемую дизельными электростанциями, в том числе:</t>
  </si>
  <si>
    <t xml:space="preserve"> -заработная плата с начислениями:</t>
  </si>
  <si>
    <t xml:space="preserve"> -приобретение ГСМ, запасных частей:</t>
  </si>
  <si>
    <t>18</t>
  </si>
  <si>
    <t>0603</t>
  </si>
  <si>
    <t>4100100</t>
  </si>
  <si>
    <t>Охрана окружающей среды, организация сбора, вывоза бытовых отходов и мусора</t>
  </si>
  <si>
    <t>Наименование работ, услуг планирует ведущий специалист ГО и ЧС</t>
  </si>
  <si>
    <t>Приобретение легкового а/м УАЗ для Зыковского ТО - 272 300р., приобретение трактора Агромаш-90 тг 2049 - 1 561 000р.</t>
  </si>
  <si>
    <t>шт.</t>
  </si>
  <si>
    <t>ул. Солнечная, 2</t>
  </si>
  <si>
    <t>Глава Гаринского городского округа</t>
  </si>
  <si>
    <t>___________ Лыжин А.Г.</t>
  </si>
  <si>
    <t>"___"________ 2011г.</t>
  </si>
  <si>
    <t>I.</t>
  </si>
  <si>
    <t>II.</t>
  </si>
  <si>
    <t>Расходы на электроэнергию, вырабатываемую дизельными электростанциями:</t>
  </si>
  <si>
    <t>заработная плата (дизелисты)</t>
  </si>
  <si>
    <t>приобретение ГСМ, зап.частей</t>
  </si>
  <si>
    <t>Итого по заявленному:</t>
  </si>
  <si>
    <t>Содержание автомобильных дорог общего пользования (ЛИМИТ):</t>
  </si>
  <si>
    <t>Мероприятия по благоустройству, в том числе (ЛИМИТ):</t>
  </si>
  <si>
    <t>от ПЧ до ул. Солнечная</t>
  </si>
  <si>
    <t>Устройство автобусных остановок для подвоза детей в школу (ОЛП, д. Рычкова, д. Горный)</t>
  </si>
  <si>
    <t>Устройство детских площадок (ул. Промысловая дома №№14,16 - 1, п. Пуксинка - 1)</t>
  </si>
  <si>
    <t>Ревизия и ремонт уличного освещения (р.п. Гари, п. Пуксинка, с. Андрюшино, д. Нихвор, с. Зыково, д. Горный)</t>
  </si>
  <si>
    <t>Ревизия и ремонт линий электропередач, с. Еремино</t>
  </si>
  <si>
    <t>Строительство колодца для подачи питьевой воды в с. Еремино</t>
  </si>
  <si>
    <t>8</t>
  </si>
  <si>
    <t>10</t>
  </si>
  <si>
    <t>Мерзлякова М.С.</t>
  </si>
  <si>
    <t>Начальник Управления по благоустройству Гаринского ГО</t>
  </si>
  <si>
    <t>тонн</t>
  </si>
  <si>
    <t>Строительство моста через овраг по ул. Советская</t>
  </si>
  <si>
    <t>мост</t>
  </si>
  <si>
    <t>ул. Промысловая, 14,16, к берегу, по берегу</t>
  </si>
  <si>
    <t>ул. Междуречная, ремонт</t>
  </si>
  <si>
    <t>д. Лобанова, ремонт</t>
  </si>
  <si>
    <t xml:space="preserve">Ответственный за составление </t>
  </si>
  <si>
    <t>с. Андрюшино, устройство водопропусков, 5шт.</t>
  </si>
  <si>
    <t>Закуп щебня для отсыпки дорог (ул. Солнечная, Чадова, 50 лет Победы), частичного ремонта дорожного полотна (ул. Промысловая, Юбилейная, Кооперативная, с. Андрюшино)</t>
  </si>
  <si>
    <t>м3</t>
  </si>
  <si>
    <t>ул. Кооперативная</t>
  </si>
  <si>
    <t>ул. Кооперативная, от дома №16 до №20</t>
  </si>
  <si>
    <t>п. Пуксинка, ул. Новая, Октябрьская</t>
  </si>
  <si>
    <t>п. Пуксинка, устройство гаража</t>
  </si>
  <si>
    <t>с. Еремино, ремонт гаража</t>
  </si>
  <si>
    <t>д. Шантальская, приобретение деревообрабатывающего станка</t>
  </si>
  <si>
    <t>ул. 8-е Марта, правая сторона</t>
  </si>
  <si>
    <t>ПЛАН МЕРОПРИЯТИЙ (свыше доведенных лимитов)</t>
  </si>
  <si>
    <t>Оканавливание автомобильных дорог местного значения (ул. Междуречная, д. Рычково)</t>
  </si>
  <si>
    <t>Устройство подъездных путей к реке в д. Рычково</t>
  </si>
  <si>
    <t>Ремонт моста в д. Рычково</t>
  </si>
  <si>
    <t>Ремонт тротуар:</t>
  </si>
  <si>
    <t>проулок ул. Ясная-ул.50 лет Победы</t>
  </si>
  <si>
    <t>проулок ул. Ясная-ул.Комсомольская</t>
  </si>
  <si>
    <t>ул. Октябрьская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</si>
</sst>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</numFmts>
  <fonts count="2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Alignment="1">
      <alignment wrapText="1"/>
    </xf>
    <xf numFmtId="180" fontId="0" fillId="0" borderId="10" xfId="0" applyNumberFormat="1" applyBorder="1" applyAlignment="1">
      <alignment wrapText="1"/>
    </xf>
    <xf numFmtId="0" fontId="0" fillId="24" borderId="10" xfId="0" applyFill="1" applyBorder="1" applyAlignment="1">
      <alignment wrapText="1"/>
    </xf>
    <xf numFmtId="0" fontId="5" fillId="0" borderId="10" xfId="0" applyFont="1" applyBorder="1" applyAlignment="1">
      <alignment wrapText="1"/>
    </xf>
    <xf numFmtId="180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4" fontId="0" fillId="0" borderId="10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22" borderId="10" xfId="0" applyFont="1" applyFill="1" applyBorder="1" applyAlignment="1">
      <alignment/>
    </xf>
    <xf numFmtId="4" fontId="5" fillId="22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5" fillId="0" borderId="11" xfId="0" applyFont="1" applyBorder="1" applyAlignment="1">
      <alignment horizontal="center" wrapText="1"/>
    </xf>
    <xf numFmtId="4" fontId="0" fillId="0" borderId="11" xfId="0" applyNumberFormat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3" borderId="10" xfId="0" applyFont="1" applyFill="1" applyBorder="1" applyAlignment="1">
      <alignment wrapText="1"/>
    </xf>
    <xf numFmtId="180" fontId="5" fillId="3" borderId="10" xfId="0" applyNumberFormat="1" applyFont="1" applyFill="1" applyBorder="1" applyAlignment="1">
      <alignment wrapText="1"/>
    </xf>
    <xf numFmtId="4" fontId="5" fillId="3" borderId="10" xfId="0" applyNumberFormat="1" applyFont="1" applyFill="1" applyBorder="1" applyAlignment="1">
      <alignment wrapText="1"/>
    </xf>
    <xf numFmtId="4" fontId="5" fillId="3" borderId="0" xfId="0" applyNumberFormat="1" applyFont="1" applyFill="1" applyAlignment="1">
      <alignment wrapText="1"/>
    </xf>
    <xf numFmtId="0" fontId="5" fillId="3" borderId="0" xfId="0" applyFont="1" applyFill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" fontId="0" fillId="0" borderId="15" xfId="0" applyNumberFormat="1" applyFill="1" applyBorder="1" applyAlignment="1">
      <alignment/>
    </xf>
    <xf numFmtId="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16" xfId="0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4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horizontal="center" wrapText="1"/>
    </xf>
    <xf numFmtId="4" fontId="0" fillId="0" borderId="13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25" borderId="10" xfId="0" applyNumberFormat="1" applyFill="1" applyBorder="1" applyAlignment="1">
      <alignment wrapText="1"/>
    </xf>
    <xf numFmtId="49" fontId="0" fillId="25" borderId="10" xfId="0" applyNumberFormat="1" applyFill="1" applyBorder="1" applyAlignment="1">
      <alignment horizontal="center" wrapText="1"/>
    </xf>
    <xf numFmtId="0" fontId="0" fillId="25" borderId="10" xfId="0" applyFill="1" applyBorder="1" applyAlignment="1">
      <alignment wrapText="1"/>
    </xf>
    <xf numFmtId="4" fontId="0" fillId="25" borderId="10" xfId="0" applyNumberFormat="1" applyFill="1" applyBorder="1" applyAlignment="1">
      <alignment wrapText="1"/>
    </xf>
    <xf numFmtId="0" fontId="0" fillId="25" borderId="0" xfId="0" applyFill="1" applyAlignment="1">
      <alignment wrapText="1"/>
    </xf>
    <xf numFmtId="0" fontId="5" fillId="25" borderId="10" xfId="0" applyFont="1" applyFill="1" applyBorder="1" applyAlignment="1">
      <alignment wrapText="1"/>
    </xf>
    <xf numFmtId="0" fontId="5" fillId="25" borderId="0" xfId="0" applyFont="1" applyFill="1" applyAlignment="1">
      <alignment wrapText="1"/>
    </xf>
    <xf numFmtId="0" fontId="0" fillId="24" borderId="10" xfId="0" applyFill="1" applyBorder="1" applyAlignment="1">
      <alignment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180" fontId="0" fillId="0" borderId="10" xfId="0" applyNumberFormat="1" applyFill="1" applyBorder="1" applyAlignment="1">
      <alignment wrapText="1"/>
    </xf>
    <xf numFmtId="0" fontId="5" fillId="0" borderId="0" xfId="0" applyFont="1" applyFill="1" applyAlignment="1">
      <alignment wrapText="1"/>
    </xf>
    <xf numFmtId="4" fontId="0" fillId="0" borderId="0" xfId="0" applyNumberFormat="1" applyFill="1" applyAlignment="1">
      <alignment/>
    </xf>
    <xf numFmtId="180" fontId="0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49" fontId="0" fillId="0" borderId="0" xfId="0" applyNumberFormat="1" applyFill="1" applyAlignment="1" applyProtection="1">
      <alignment/>
      <protection locked="0"/>
    </xf>
    <xf numFmtId="4" fontId="25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4" fontId="5" fillId="0" borderId="16" xfId="0" applyNumberFormat="1" applyFont="1" applyFill="1" applyBorder="1" applyAlignment="1">
      <alignment wrapText="1"/>
    </xf>
    <xf numFmtId="4" fontId="0" fillId="0" borderId="14" xfId="0" applyNumberFormat="1" applyFill="1" applyBorder="1" applyAlignment="1">
      <alignment wrapText="1"/>
    </xf>
    <xf numFmtId="180" fontId="0" fillId="0" borderId="14" xfId="0" applyNumberFormat="1" applyFill="1" applyBorder="1" applyAlignment="1">
      <alignment wrapText="1"/>
    </xf>
    <xf numFmtId="0" fontId="0" fillId="0" borderId="17" xfId="0" applyNumberFormat="1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180" fontId="0" fillId="0" borderId="18" xfId="0" applyNumberForma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4" fontId="0" fillId="0" borderId="18" xfId="0" applyNumberFormat="1" applyFill="1" applyBorder="1" applyAlignment="1">
      <alignment wrapText="1"/>
    </xf>
    <xf numFmtId="0" fontId="0" fillId="0" borderId="18" xfId="0" applyFill="1" applyBorder="1" applyAlignment="1">
      <alignment wrapText="1"/>
    </xf>
    <xf numFmtId="4" fontId="0" fillId="0" borderId="19" xfId="0" applyNumberFormat="1" applyFill="1" applyBorder="1" applyAlignment="1">
      <alignment wrapText="1"/>
    </xf>
    <xf numFmtId="0" fontId="0" fillId="0" borderId="20" xfId="0" applyNumberFormat="1" applyFont="1" applyFill="1" applyBorder="1" applyAlignment="1">
      <alignment wrapText="1"/>
    </xf>
    <xf numFmtId="4" fontId="0" fillId="0" borderId="21" xfId="0" applyNumberFormat="1" applyFill="1" applyBorder="1" applyAlignment="1">
      <alignment wrapText="1"/>
    </xf>
    <xf numFmtId="16" fontId="0" fillId="0" borderId="22" xfId="0" applyNumberFormat="1" applyFont="1" applyFill="1" applyBorder="1" applyAlignment="1">
      <alignment wrapText="1"/>
    </xf>
    <xf numFmtId="0" fontId="0" fillId="0" borderId="23" xfId="0" applyFont="1" applyFill="1" applyBorder="1" applyAlignment="1">
      <alignment wrapText="1"/>
    </xf>
    <xf numFmtId="4" fontId="0" fillId="0" borderId="23" xfId="0" applyNumberFormat="1" applyFill="1" applyBorder="1" applyAlignment="1">
      <alignment wrapText="1"/>
    </xf>
    <xf numFmtId="0" fontId="0" fillId="0" borderId="23" xfId="0" applyFill="1" applyBorder="1" applyAlignment="1">
      <alignment wrapText="1"/>
    </xf>
    <xf numFmtId="4" fontId="0" fillId="0" borderId="24" xfId="0" applyNumberFormat="1" applyFill="1" applyBorder="1" applyAlignment="1">
      <alignment wrapText="1"/>
    </xf>
    <xf numFmtId="49" fontId="0" fillId="0" borderId="20" xfId="0" applyNumberFormat="1" applyFont="1" applyFill="1" applyBorder="1" applyAlignment="1">
      <alignment wrapText="1"/>
    </xf>
    <xf numFmtId="49" fontId="5" fillId="0" borderId="22" xfId="0" applyNumberFormat="1" applyFont="1" applyFill="1" applyBorder="1" applyAlignment="1">
      <alignment wrapText="1"/>
    </xf>
    <xf numFmtId="0" fontId="5" fillId="0" borderId="23" xfId="0" applyFont="1" applyFill="1" applyBorder="1" applyAlignment="1">
      <alignment wrapText="1"/>
    </xf>
    <xf numFmtId="4" fontId="5" fillId="0" borderId="23" xfId="0" applyNumberFormat="1" applyFont="1" applyFill="1" applyBorder="1" applyAlignment="1">
      <alignment wrapText="1"/>
    </xf>
    <xf numFmtId="180" fontId="5" fillId="0" borderId="23" xfId="0" applyNumberFormat="1" applyFont="1" applyFill="1" applyBorder="1" applyAlignment="1">
      <alignment wrapText="1"/>
    </xf>
    <xf numFmtId="4" fontId="5" fillId="0" borderId="2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49" fontId="0" fillId="0" borderId="20" xfId="0" applyNumberFormat="1" applyFont="1" applyFill="1" applyBorder="1" applyAlignment="1" applyProtection="1">
      <alignment wrapText="1"/>
      <protection locked="0"/>
    </xf>
    <xf numFmtId="49" fontId="5" fillId="0" borderId="22" xfId="0" applyNumberFormat="1" applyFont="1" applyFill="1" applyBorder="1" applyAlignment="1" applyProtection="1">
      <alignment wrapText="1"/>
      <protection locked="0"/>
    </xf>
    <xf numFmtId="0" fontId="0" fillId="0" borderId="17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5" fillId="0" borderId="20" xfId="0" applyNumberFormat="1" applyFont="1" applyFill="1" applyBorder="1" applyAlignment="1">
      <alignment wrapText="1"/>
    </xf>
    <xf numFmtId="4" fontId="5" fillId="0" borderId="21" xfId="0" applyNumberFormat="1" applyFont="1" applyFill="1" applyBorder="1" applyAlignment="1">
      <alignment wrapText="1"/>
    </xf>
    <xf numFmtId="4" fontId="0" fillId="0" borderId="21" xfId="0" applyNumberFormat="1" applyFont="1" applyFill="1" applyBorder="1" applyAlignment="1">
      <alignment wrapText="1"/>
    </xf>
    <xf numFmtId="0" fontId="5" fillId="0" borderId="25" xfId="0" applyNumberFormat="1" applyFont="1" applyFill="1" applyBorder="1" applyAlignment="1">
      <alignment wrapText="1"/>
    </xf>
    <xf numFmtId="4" fontId="5" fillId="0" borderId="26" xfId="0" applyNumberFormat="1" applyFont="1" applyFill="1" applyBorder="1" applyAlignment="1">
      <alignment wrapText="1"/>
    </xf>
    <xf numFmtId="49" fontId="0" fillId="0" borderId="27" xfId="0" applyNumberFormat="1" applyFont="1" applyFill="1" applyBorder="1" applyAlignment="1" applyProtection="1">
      <alignment wrapText="1"/>
      <protection locked="0"/>
    </xf>
    <xf numFmtId="4" fontId="0" fillId="0" borderId="28" xfId="0" applyNumberForma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5" fillId="0" borderId="29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3" fillId="0" borderId="3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zoomScalePageLayoutView="0" workbookViewId="0" topLeftCell="A1">
      <selection activeCell="A1" sqref="A1:G1"/>
    </sheetView>
  </sheetViews>
  <sheetFormatPr defaultColWidth="9.140625" defaultRowHeight="12.75"/>
  <cols>
    <col min="3" max="3" width="33.57421875" style="0" customWidth="1"/>
    <col min="4" max="4" width="13.28125" style="0" customWidth="1"/>
    <col min="5" max="6" width="12.57421875" style="0" customWidth="1"/>
    <col min="7" max="7" width="10.140625" style="0" customWidth="1"/>
  </cols>
  <sheetData>
    <row r="1" spans="1:7" ht="36" customHeight="1">
      <c r="A1" s="134" t="s">
        <v>149</v>
      </c>
      <c r="B1" s="134"/>
      <c r="C1" s="134"/>
      <c r="D1" s="134"/>
      <c r="E1" s="134"/>
      <c r="F1" s="134"/>
      <c r="G1" s="134"/>
    </row>
    <row r="2" spans="2:6" ht="28.5" customHeight="1">
      <c r="B2" s="135" t="s">
        <v>147</v>
      </c>
      <c r="C2" s="135"/>
      <c r="D2" s="135"/>
      <c r="E2" s="135"/>
      <c r="F2" s="135"/>
    </row>
    <row r="3" spans="2:7" s="15" customFormat="1" ht="63.75">
      <c r="B3" s="16" t="s">
        <v>7</v>
      </c>
      <c r="C3" s="16" t="s">
        <v>123</v>
      </c>
      <c r="D3" s="16" t="s">
        <v>124</v>
      </c>
      <c r="E3" s="16" t="s">
        <v>125</v>
      </c>
      <c r="F3" s="16" t="s">
        <v>191</v>
      </c>
      <c r="G3" s="16" t="s">
        <v>192</v>
      </c>
    </row>
    <row r="4" spans="2:7" ht="12.75">
      <c r="B4" s="4"/>
      <c r="C4" s="4" t="s">
        <v>127</v>
      </c>
      <c r="D4" s="4">
        <v>338</v>
      </c>
      <c r="E4" s="17">
        <f aca="true" t="shared" si="0" ref="E4:E14">F4/D4</f>
        <v>422.35327963176064</v>
      </c>
      <c r="F4" s="17">
        <f>D4*D16/D15</f>
        <v>142755.4085155351</v>
      </c>
      <c r="G4" s="4"/>
    </row>
    <row r="5" spans="2:7" ht="12.75">
      <c r="B5" s="4"/>
      <c r="C5" s="4" t="s">
        <v>130</v>
      </c>
      <c r="D5" s="4">
        <v>34</v>
      </c>
      <c r="E5" s="17">
        <f t="shared" si="0"/>
        <v>422.35327963176064</v>
      </c>
      <c r="F5" s="17">
        <f>D5*D16/D15</f>
        <v>14360.011507479861</v>
      </c>
      <c r="G5" s="4"/>
    </row>
    <row r="6" spans="2:7" ht="12.75">
      <c r="B6" s="4"/>
      <c r="C6" s="23" t="s">
        <v>137</v>
      </c>
      <c r="D6" s="23">
        <v>5309</v>
      </c>
      <c r="E6" s="24">
        <f t="shared" si="0"/>
        <v>422.35327963176064</v>
      </c>
      <c r="F6" s="24">
        <f>D6*D16/D15</f>
        <v>2242273.5615650173</v>
      </c>
      <c r="G6" s="4"/>
    </row>
    <row r="7" spans="2:7" ht="12.75">
      <c r="B7" s="4"/>
      <c r="C7" s="4" t="s">
        <v>129</v>
      </c>
      <c r="D7" s="4">
        <v>63</v>
      </c>
      <c r="E7" s="17">
        <f t="shared" si="0"/>
        <v>422.35327963176064</v>
      </c>
      <c r="F7" s="17">
        <f>D7*D16/D15</f>
        <v>26608.25661680092</v>
      </c>
      <c r="G7" s="4"/>
    </row>
    <row r="8" spans="2:7" ht="12.75">
      <c r="B8" s="4"/>
      <c r="C8" s="4" t="s">
        <v>131</v>
      </c>
      <c r="D8" s="4">
        <v>92</v>
      </c>
      <c r="E8" s="17">
        <f>F8/D8</f>
        <v>422.3532796317606</v>
      </c>
      <c r="F8" s="17">
        <f>D8*D16/D15</f>
        <v>38856.50172612198</v>
      </c>
      <c r="G8" s="4"/>
    </row>
    <row r="9" spans="2:7" ht="12.75">
      <c r="B9" s="4"/>
      <c r="C9" s="4" t="s">
        <v>135</v>
      </c>
      <c r="D9" s="4">
        <v>56</v>
      </c>
      <c r="E9" s="17">
        <f t="shared" si="0"/>
        <v>422.3532796317607</v>
      </c>
      <c r="F9" s="17">
        <f>D9*D16/D15</f>
        <v>23651.783659378598</v>
      </c>
      <c r="G9" s="4"/>
    </row>
    <row r="10" spans="2:7" ht="12.75">
      <c r="B10" s="4"/>
      <c r="C10" s="4" t="s">
        <v>133</v>
      </c>
      <c r="D10" s="4">
        <v>43</v>
      </c>
      <c r="E10" s="17">
        <f t="shared" si="0"/>
        <v>422.3532796317606</v>
      </c>
      <c r="F10" s="17">
        <f>D10*D16/D15</f>
        <v>18161.191024165706</v>
      </c>
      <c r="G10" s="4"/>
    </row>
    <row r="11" spans="2:7" ht="12.75">
      <c r="B11" s="4"/>
      <c r="C11" s="4" t="s">
        <v>136</v>
      </c>
      <c r="D11" s="4">
        <v>85</v>
      </c>
      <c r="E11" s="17">
        <f t="shared" si="0"/>
        <v>422.35327963176064</v>
      </c>
      <c r="F11" s="17">
        <f>D11*D16/D15</f>
        <v>35900.02876869965</v>
      </c>
      <c r="G11" s="4"/>
    </row>
    <row r="12" spans="2:7" ht="12.75">
      <c r="B12" s="4"/>
      <c r="C12" s="4" t="s">
        <v>132</v>
      </c>
      <c r="D12" s="4">
        <v>109</v>
      </c>
      <c r="E12" s="17">
        <f t="shared" si="0"/>
        <v>422.35327963176064</v>
      </c>
      <c r="F12" s="17">
        <f>D12*D16/D15</f>
        <v>46036.50747986191</v>
      </c>
      <c r="G12" s="4"/>
    </row>
    <row r="13" spans="2:7" ht="12.75">
      <c r="B13" s="4"/>
      <c r="C13" s="4" t="s">
        <v>128</v>
      </c>
      <c r="D13" s="4">
        <v>784</v>
      </c>
      <c r="E13" s="17">
        <f t="shared" si="0"/>
        <v>422.35327963176064</v>
      </c>
      <c r="F13" s="17">
        <f>D13*D16/D15</f>
        <v>331124.9712313003</v>
      </c>
      <c r="G13" s="4"/>
    </row>
    <row r="14" spans="2:7" ht="12.75">
      <c r="B14" s="4"/>
      <c r="C14" s="4" t="s">
        <v>134</v>
      </c>
      <c r="D14" s="4">
        <v>39</v>
      </c>
      <c r="E14" s="17">
        <f t="shared" si="0"/>
        <v>422.35327963176064</v>
      </c>
      <c r="F14" s="17">
        <f>D14*D16/D15</f>
        <v>16471.777905638664</v>
      </c>
      <c r="G14" s="4"/>
    </row>
    <row r="15" spans="2:9" s="22" customFormat="1" ht="12.75">
      <c r="B15" s="20"/>
      <c r="C15" s="20" t="s">
        <v>138</v>
      </c>
      <c r="D15" s="20">
        <f>SUM(D4:D14)</f>
        <v>6952</v>
      </c>
      <c r="E15" s="21">
        <v>422.35</v>
      </c>
      <c r="F15" s="21">
        <f>SUM(F4:F14)</f>
        <v>2936200</v>
      </c>
      <c r="G15" s="20"/>
      <c r="I15"/>
    </row>
    <row r="16" spans="2:7" ht="12.75" hidden="1">
      <c r="B16" s="4"/>
      <c r="C16" s="4"/>
      <c r="D16" s="4">
        <v>2936200</v>
      </c>
      <c r="E16" s="17"/>
      <c r="F16" s="17"/>
      <c r="G16" s="4"/>
    </row>
    <row r="17" spans="2:6" ht="12.75">
      <c r="B17" s="25"/>
      <c r="C17" s="25"/>
      <c r="D17" s="25"/>
      <c r="E17" s="26"/>
      <c r="F17" s="26"/>
    </row>
    <row r="18" spans="2:6" ht="12.75">
      <c r="B18" s="25" t="s">
        <v>139</v>
      </c>
      <c r="C18" s="25"/>
      <c r="D18" s="25"/>
      <c r="E18" s="26"/>
      <c r="F18" s="26"/>
    </row>
    <row r="19" spans="2:6" ht="12.75">
      <c r="B19" s="25" t="s">
        <v>140</v>
      </c>
      <c r="C19" s="25"/>
      <c r="D19" s="25"/>
      <c r="E19" s="26"/>
      <c r="F19" s="26"/>
    </row>
    <row r="20" spans="2:6" ht="12.75">
      <c r="B20" s="25" t="s">
        <v>141</v>
      </c>
      <c r="C20" s="25"/>
      <c r="D20" s="25"/>
      <c r="E20" s="26"/>
      <c r="F20" s="26"/>
    </row>
    <row r="21" spans="2:6" ht="12.75">
      <c r="B21" s="27" t="s">
        <v>142</v>
      </c>
      <c r="C21" s="25"/>
      <c r="D21" s="25"/>
      <c r="E21" s="26"/>
      <c r="F21" s="26"/>
    </row>
    <row r="22" spans="2:6" ht="12.75">
      <c r="B22" s="27" t="s">
        <v>143</v>
      </c>
      <c r="C22" s="25"/>
      <c r="D22" s="25"/>
      <c r="E22" s="26"/>
      <c r="F22" s="26"/>
    </row>
    <row r="23" spans="2:6" ht="12.75">
      <c r="B23" s="27" t="s">
        <v>144</v>
      </c>
      <c r="C23" s="25"/>
      <c r="D23" s="25"/>
      <c r="E23" s="26"/>
      <c r="F23" s="26"/>
    </row>
    <row r="24" spans="2:6" ht="12.75">
      <c r="B24" s="27" t="s">
        <v>145</v>
      </c>
      <c r="C24" s="25"/>
      <c r="D24" s="25"/>
      <c r="E24" s="26"/>
      <c r="F24" s="26"/>
    </row>
    <row r="25" spans="2:6" ht="12.75">
      <c r="B25" s="27" t="s">
        <v>146</v>
      </c>
      <c r="C25" s="25"/>
      <c r="D25" s="25"/>
      <c r="E25" s="26"/>
      <c r="F25" s="26"/>
    </row>
    <row r="26" spans="2:6" ht="12.75">
      <c r="B26" s="25"/>
      <c r="C26" s="25"/>
      <c r="D26" s="25"/>
      <c r="E26" s="26"/>
      <c r="F26" s="26"/>
    </row>
    <row r="27" spans="2:6" ht="26.25" customHeight="1">
      <c r="B27" s="135" t="s">
        <v>148</v>
      </c>
      <c r="C27" s="135"/>
      <c r="D27" s="135"/>
      <c r="E27" s="135"/>
      <c r="F27" s="135"/>
    </row>
    <row r="28" spans="2:7" ht="63.75">
      <c r="B28" s="16" t="s">
        <v>7</v>
      </c>
      <c r="C28" s="16" t="s">
        <v>123</v>
      </c>
      <c r="D28" s="16" t="s">
        <v>124</v>
      </c>
      <c r="E28" s="16" t="s">
        <v>125</v>
      </c>
      <c r="F28" s="16" t="s">
        <v>126</v>
      </c>
      <c r="G28" s="16" t="s">
        <v>192</v>
      </c>
    </row>
    <row r="29" spans="2:7" ht="12.75">
      <c r="B29" s="4"/>
      <c r="C29" s="4" t="s">
        <v>127</v>
      </c>
      <c r="D29" s="4">
        <v>338</v>
      </c>
      <c r="E29" s="17">
        <f aca="true" t="shared" si="1" ref="E29:E38">F29/D29</f>
        <v>214.32681242807823</v>
      </c>
      <c r="F29" s="17">
        <f>D29*D41/D40</f>
        <v>72442.46260069044</v>
      </c>
      <c r="G29" s="4"/>
    </row>
    <row r="30" spans="2:7" ht="12.75">
      <c r="B30" s="4"/>
      <c r="C30" s="4" t="s">
        <v>130</v>
      </c>
      <c r="D30" s="4">
        <v>34</v>
      </c>
      <c r="E30" s="17"/>
      <c r="F30" s="17">
        <f>D41*D30/D40</f>
        <v>7287.11162255466</v>
      </c>
      <c r="G30" s="4"/>
    </row>
    <row r="31" spans="2:7" ht="12.75">
      <c r="B31" s="4"/>
      <c r="C31" s="23" t="s">
        <v>137</v>
      </c>
      <c r="D31" s="23">
        <v>5309</v>
      </c>
      <c r="E31" s="24">
        <f t="shared" si="1"/>
        <v>214.32681242807826</v>
      </c>
      <c r="F31" s="24">
        <f>D31*D41/D40</f>
        <v>1137861.0471806675</v>
      </c>
      <c r="G31" s="4"/>
    </row>
    <row r="32" spans="2:7" ht="12.75">
      <c r="B32" s="4"/>
      <c r="C32" s="4" t="s">
        <v>129</v>
      </c>
      <c r="D32" s="4">
        <v>63</v>
      </c>
      <c r="E32" s="17"/>
      <c r="F32" s="17">
        <f>D32*D41/D40</f>
        <v>13502.58918296893</v>
      </c>
      <c r="G32" s="4"/>
    </row>
    <row r="33" spans="2:7" ht="12.75">
      <c r="B33" s="4"/>
      <c r="C33" s="4" t="s">
        <v>131</v>
      </c>
      <c r="D33" s="4">
        <v>92</v>
      </c>
      <c r="E33" s="17">
        <f t="shared" si="1"/>
        <v>214.32681242807826</v>
      </c>
      <c r="F33" s="17">
        <f>D33*D41/D40</f>
        <v>19718.0667433832</v>
      </c>
      <c r="G33" s="4"/>
    </row>
    <row r="34" spans="2:7" ht="12.75">
      <c r="B34" s="4"/>
      <c r="C34" s="4" t="s">
        <v>135</v>
      </c>
      <c r="D34" s="4">
        <v>56</v>
      </c>
      <c r="E34" s="17"/>
      <c r="F34" s="17">
        <f>D34*D41/D40</f>
        <v>12002.301495972382</v>
      </c>
      <c r="G34" s="4"/>
    </row>
    <row r="35" spans="2:7" ht="12.75">
      <c r="B35" s="4"/>
      <c r="C35" s="4" t="s">
        <v>133</v>
      </c>
      <c r="D35" s="4">
        <v>43</v>
      </c>
      <c r="E35" s="17"/>
      <c r="F35" s="17">
        <f>D35*D41/D40</f>
        <v>9216.052934407366</v>
      </c>
      <c r="G35" s="4"/>
    </row>
    <row r="36" spans="2:7" ht="12.75">
      <c r="B36" s="4"/>
      <c r="C36" s="4" t="s">
        <v>136</v>
      </c>
      <c r="D36" s="4">
        <v>85</v>
      </c>
      <c r="E36" s="17"/>
      <c r="F36" s="17">
        <f>D36*D41/D40</f>
        <v>18217.77905638665</v>
      </c>
      <c r="G36" s="4"/>
    </row>
    <row r="37" spans="2:7" ht="12.75">
      <c r="B37" s="4"/>
      <c r="C37" s="4" t="s">
        <v>132</v>
      </c>
      <c r="D37" s="4">
        <v>109</v>
      </c>
      <c r="E37" s="17">
        <f t="shared" si="1"/>
        <v>214.32681242807826</v>
      </c>
      <c r="F37" s="17">
        <f>D37*D41/D40</f>
        <v>23361.62255466053</v>
      </c>
      <c r="G37" s="4"/>
    </row>
    <row r="38" spans="2:7" ht="12.75">
      <c r="B38" s="4"/>
      <c r="C38" s="4" t="s">
        <v>128</v>
      </c>
      <c r="D38" s="4">
        <v>784</v>
      </c>
      <c r="E38" s="17">
        <f t="shared" si="1"/>
        <v>214.32681242807826</v>
      </c>
      <c r="F38" s="17">
        <f>D38*D41/D40</f>
        <v>168032.22094361336</v>
      </c>
      <c r="G38" s="4"/>
    </row>
    <row r="39" spans="2:7" ht="12.75">
      <c r="B39" s="4"/>
      <c r="C39" s="4" t="s">
        <v>134</v>
      </c>
      <c r="D39" s="4">
        <v>39</v>
      </c>
      <c r="E39" s="17"/>
      <c r="F39" s="17">
        <f>D39*D41/D40</f>
        <v>8358.745684695052</v>
      </c>
      <c r="G39" s="4"/>
    </row>
    <row r="40" spans="2:7" ht="12.75">
      <c r="B40" s="20"/>
      <c r="C40" s="20" t="s">
        <v>138</v>
      </c>
      <c r="D40" s="20">
        <f>SUM(D29:D39)</f>
        <v>6952</v>
      </c>
      <c r="E40" s="21">
        <v>214.33</v>
      </c>
      <c r="F40" s="21">
        <f>SUM(F29:F39)</f>
        <v>1489999.9999999998</v>
      </c>
      <c r="G40" s="20"/>
    </row>
    <row r="41" spans="2:7" ht="12.75" hidden="1">
      <c r="B41" s="4"/>
      <c r="C41" s="4"/>
      <c r="D41" s="4">
        <v>1490000</v>
      </c>
      <c r="E41" s="17"/>
      <c r="F41" s="17"/>
      <c r="G41" s="4"/>
    </row>
    <row r="43" spans="2:6" ht="12.75">
      <c r="B43" s="135" t="s">
        <v>150</v>
      </c>
      <c r="C43" s="135"/>
      <c r="D43" s="135"/>
      <c r="E43" s="135"/>
      <c r="F43" s="135"/>
    </row>
    <row r="44" spans="2:7" ht="63.75">
      <c r="B44" s="16" t="s">
        <v>7</v>
      </c>
      <c r="C44" s="16" t="s">
        <v>123</v>
      </c>
      <c r="D44" s="16" t="s">
        <v>124</v>
      </c>
      <c r="E44" s="16" t="s">
        <v>125</v>
      </c>
      <c r="F44" s="16" t="s">
        <v>126</v>
      </c>
      <c r="G44" s="16" t="s">
        <v>192</v>
      </c>
    </row>
    <row r="45" spans="2:7" ht="12.75">
      <c r="B45" s="4"/>
      <c r="C45" s="4" t="s">
        <v>127</v>
      </c>
      <c r="D45" s="4">
        <v>338</v>
      </c>
      <c r="E45" s="17">
        <f aca="true" t="shared" si="2" ref="E45:E55">F45/D45</f>
        <v>139.4922324510932</v>
      </c>
      <c r="F45" s="17">
        <f>D45*D57/D56</f>
        <v>47148.3745684695</v>
      </c>
      <c r="G45" s="4"/>
    </row>
    <row r="46" spans="2:7" ht="12.75">
      <c r="B46" s="4"/>
      <c r="C46" s="4" t="s">
        <v>130</v>
      </c>
      <c r="D46" s="4">
        <v>34</v>
      </c>
      <c r="E46" s="17">
        <f t="shared" si="2"/>
        <v>139.49223245109323</v>
      </c>
      <c r="F46" s="17">
        <f>D46*D57/D56</f>
        <v>4742.7359033371695</v>
      </c>
      <c r="G46" s="4"/>
    </row>
    <row r="47" spans="2:7" ht="12.75">
      <c r="B47" s="4"/>
      <c r="C47" s="23" t="s">
        <v>137</v>
      </c>
      <c r="D47" s="23">
        <v>5309</v>
      </c>
      <c r="E47" s="24">
        <f t="shared" si="2"/>
        <v>139.4922324510932</v>
      </c>
      <c r="F47" s="24">
        <f>D47*D57/D56</f>
        <v>740564.2620828538</v>
      </c>
      <c r="G47" s="4"/>
    </row>
    <row r="48" spans="2:7" ht="12.75">
      <c r="B48" s="4"/>
      <c r="C48" s="4" t="s">
        <v>129</v>
      </c>
      <c r="D48" s="4">
        <v>63</v>
      </c>
      <c r="E48" s="17">
        <f t="shared" si="2"/>
        <v>139.4922324510932</v>
      </c>
      <c r="F48" s="17">
        <f>D48*D57/D56</f>
        <v>8788.010644418871</v>
      </c>
      <c r="G48" s="4"/>
    </row>
    <row r="49" spans="2:7" ht="12.75">
      <c r="B49" s="4"/>
      <c r="C49" s="4" t="s">
        <v>131</v>
      </c>
      <c r="D49" s="4">
        <v>92</v>
      </c>
      <c r="E49" s="17">
        <f t="shared" si="2"/>
        <v>139.49223245109323</v>
      </c>
      <c r="F49" s="17">
        <f>D49*D57/D56</f>
        <v>12833.285385500576</v>
      </c>
      <c r="G49" s="4"/>
    </row>
    <row r="50" spans="2:7" ht="12.75">
      <c r="B50" s="4"/>
      <c r="C50" s="4" t="s">
        <v>135</v>
      </c>
      <c r="D50" s="4">
        <v>56</v>
      </c>
      <c r="E50" s="17">
        <f t="shared" si="2"/>
        <v>139.4922324510932</v>
      </c>
      <c r="F50" s="17">
        <f>D50*D57/D56</f>
        <v>7811.5650172612195</v>
      </c>
      <c r="G50" s="4"/>
    </row>
    <row r="51" spans="2:7" ht="12.75">
      <c r="B51" s="4"/>
      <c r="C51" s="4" t="s">
        <v>133</v>
      </c>
      <c r="D51" s="4">
        <v>43</v>
      </c>
      <c r="E51" s="17">
        <f t="shared" si="2"/>
        <v>139.49223245109323</v>
      </c>
      <c r="F51" s="17">
        <f>D51*D57/D56</f>
        <v>5998.165995397008</v>
      </c>
      <c r="G51" s="4"/>
    </row>
    <row r="52" spans="2:7" ht="12.75">
      <c r="B52" s="4"/>
      <c r="C52" s="4" t="s">
        <v>136</v>
      </c>
      <c r="D52" s="4">
        <v>85</v>
      </c>
      <c r="E52" s="17">
        <f t="shared" si="2"/>
        <v>139.4922324510932</v>
      </c>
      <c r="F52" s="17">
        <f>D52*D57/D56</f>
        <v>11856.839758342923</v>
      </c>
      <c r="G52" s="4"/>
    </row>
    <row r="53" spans="2:7" ht="12.75">
      <c r="B53" s="4"/>
      <c r="C53" s="4" t="s">
        <v>132</v>
      </c>
      <c r="D53" s="4">
        <v>109</v>
      </c>
      <c r="E53" s="17">
        <f t="shared" si="2"/>
        <v>139.4922324510932</v>
      </c>
      <c r="F53" s="17">
        <f>D53*D57/D56</f>
        <v>15204.65333716916</v>
      </c>
      <c r="G53" s="4"/>
    </row>
    <row r="54" spans="2:7" ht="12.75">
      <c r="B54" s="4"/>
      <c r="C54" s="4" t="s">
        <v>128</v>
      </c>
      <c r="D54" s="4">
        <v>784</v>
      </c>
      <c r="E54" s="17">
        <f t="shared" si="2"/>
        <v>139.49223245109323</v>
      </c>
      <c r="F54" s="17">
        <f>D54*D57/D56</f>
        <v>109361.91024165708</v>
      </c>
      <c r="G54" s="4"/>
    </row>
    <row r="55" spans="2:7" ht="12.75">
      <c r="B55" s="4"/>
      <c r="C55" s="4" t="s">
        <v>134</v>
      </c>
      <c r="D55" s="4">
        <v>39</v>
      </c>
      <c r="E55" s="17">
        <f t="shared" si="2"/>
        <v>139.4922324510932</v>
      </c>
      <c r="F55" s="17">
        <f>D55*D57/D56</f>
        <v>5440.197065592635</v>
      </c>
      <c r="G55" s="4"/>
    </row>
    <row r="56" spans="2:7" ht="12.75">
      <c r="B56" s="20"/>
      <c r="C56" s="20" t="s">
        <v>138</v>
      </c>
      <c r="D56" s="20">
        <f>SUM(D45:D55)</f>
        <v>6952</v>
      </c>
      <c r="E56" s="21">
        <v>139.49</v>
      </c>
      <c r="F56" s="21">
        <f>SUM(F45:F55)</f>
        <v>969750</v>
      </c>
      <c r="G56" s="20"/>
    </row>
    <row r="57" spans="2:7" ht="12.75" hidden="1">
      <c r="B57" s="4"/>
      <c r="C57" s="4"/>
      <c r="D57" s="4">
        <v>969750</v>
      </c>
      <c r="E57" s="17"/>
      <c r="F57" s="17"/>
      <c r="G57" s="4"/>
    </row>
    <row r="59" ht="12.75">
      <c r="B59" s="25" t="s">
        <v>139</v>
      </c>
    </row>
    <row r="60" ht="12.75">
      <c r="B60" t="s">
        <v>151</v>
      </c>
    </row>
    <row r="61" ht="12.75">
      <c r="B61" t="s">
        <v>152</v>
      </c>
    </row>
    <row r="62" ht="12.75">
      <c r="B62" t="s">
        <v>153</v>
      </c>
    </row>
    <row r="63" ht="12.75">
      <c r="B63" t="s">
        <v>154</v>
      </c>
    </row>
    <row r="64" ht="12.75">
      <c r="B64" t="s">
        <v>155</v>
      </c>
    </row>
    <row r="67" spans="2:6" ht="27" customHeight="1">
      <c r="B67" s="135" t="s">
        <v>156</v>
      </c>
      <c r="C67" s="135"/>
      <c r="D67" s="135"/>
      <c r="E67" s="136"/>
      <c r="F67" s="136"/>
    </row>
    <row r="68" spans="2:6" ht="63.75">
      <c r="B68" s="16" t="s">
        <v>7</v>
      </c>
      <c r="C68" s="16" t="s">
        <v>123</v>
      </c>
      <c r="D68" s="16" t="s">
        <v>126</v>
      </c>
      <c r="E68" s="16" t="s">
        <v>192</v>
      </c>
      <c r="F68" s="25"/>
    </row>
    <row r="69" spans="2:5" ht="12.75">
      <c r="B69" s="4">
        <v>1</v>
      </c>
      <c r="C69" s="4" t="s">
        <v>157</v>
      </c>
      <c r="D69" s="17"/>
      <c r="E69" s="4"/>
    </row>
    <row r="70" spans="2:5" ht="12.75">
      <c r="B70" s="4"/>
      <c r="C70" t="s">
        <v>158</v>
      </c>
      <c r="D70" s="17">
        <v>109043</v>
      </c>
      <c r="E70" s="4"/>
    </row>
    <row r="71" spans="2:5" ht="12.75">
      <c r="B71" s="4"/>
      <c r="C71" s="28" t="s">
        <v>159</v>
      </c>
      <c r="D71" s="29">
        <v>286040</v>
      </c>
      <c r="E71" s="4"/>
    </row>
    <row r="72" spans="2:5" s="14" customFormat="1" ht="12.75">
      <c r="B72" s="18"/>
      <c r="C72" s="14" t="s">
        <v>138</v>
      </c>
      <c r="D72" s="19">
        <f>SUM(D70:D71)</f>
        <v>395083</v>
      </c>
      <c r="E72" s="4"/>
    </row>
    <row r="73" spans="2:5" ht="12.75">
      <c r="B73" s="4">
        <v>2</v>
      </c>
      <c r="C73" s="4" t="s">
        <v>160</v>
      </c>
      <c r="D73" s="17"/>
      <c r="E73" s="4"/>
    </row>
    <row r="74" spans="2:5" ht="12.75">
      <c r="B74" s="4"/>
      <c r="C74" t="s">
        <v>158</v>
      </c>
      <c r="D74" s="17">
        <v>109043</v>
      </c>
      <c r="E74" s="4"/>
    </row>
    <row r="75" spans="2:5" ht="12.75">
      <c r="B75" s="4"/>
      <c r="C75" s="28" t="s">
        <v>159</v>
      </c>
      <c r="D75" s="17">
        <v>286040</v>
      </c>
      <c r="E75" s="4"/>
    </row>
    <row r="76" spans="2:5" s="14" customFormat="1" ht="12.75">
      <c r="B76" s="18"/>
      <c r="C76" s="18" t="s">
        <v>138</v>
      </c>
      <c r="D76" s="19">
        <f>SUM(D74:D75)</f>
        <v>395083</v>
      </c>
      <c r="E76" s="4"/>
    </row>
    <row r="77" spans="2:5" ht="12.75">
      <c r="B77" s="4">
        <v>3</v>
      </c>
      <c r="C77" s="4" t="s">
        <v>163</v>
      </c>
      <c r="D77" s="17"/>
      <c r="E77" s="4"/>
    </row>
    <row r="78" spans="2:5" ht="12.75">
      <c r="B78" s="4"/>
      <c r="C78" t="s">
        <v>158</v>
      </c>
      <c r="D78" s="17">
        <v>109043</v>
      </c>
      <c r="E78" s="4"/>
    </row>
    <row r="79" spans="2:5" ht="12.75">
      <c r="B79" s="4"/>
      <c r="C79" s="28" t="s">
        <v>159</v>
      </c>
      <c r="D79" s="17">
        <v>286041</v>
      </c>
      <c r="E79" s="4"/>
    </row>
    <row r="80" spans="2:5" s="14" customFormat="1" ht="12.75">
      <c r="B80" s="18"/>
      <c r="C80" s="18" t="s">
        <v>138</v>
      </c>
      <c r="D80" s="19">
        <f>SUM(D78:D79)</f>
        <v>395084</v>
      </c>
      <c r="E80" s="20"/>
    </row>
    <row r="81" spans="2:5" s="14" customFormat="1" ht="12.75">
      <c r="B81" s="18"/>
      <c r="C81" s="18"/>
      <c r="D81" s="19"/>
      <c r="E81" s="4"/>
    </row>
    <row r="82" spans="2:5" s="14" customFormat="1" ht="12.75">
      <c r="B82" s="18"/>
      <c r="C82" s="18" t="s">
        <v>161</v>
      </c>
      <c r="D82" s="19">
        <f>D70+D74+D78</f>
        <v>327129</v>
      </c>
      <c r="E82" s="4"/>
    </row>
    <row r="83" spans="2:5" s="14" customFormat="1" ht="12.75">
      <c r="B83" s="18"/>
      <c r="C83" s="18" t="s">
        <v>162</v>
      </c>
      <c r="D83" s="19">
        <f>D71+D75+D79</f>
        <v>858121</v>
      </c>
      <c r="E83" s="4"/>
    </row>
    <row r="84" spans="2:6" ht="12.75">
      <c r="B84" s="20"/>
      <c r="C84" s="20" t="s">
        <v>138</v>
      </c>
      <c r="D84" s="21">
        <f>D72+D76+D80</f>
        <v>1185250</v>
      </c>
      <c r="E84" s="4"/>
      <c r="F84" s="25"/>
    </row>
    <row r="85" ht="12.75">
      <c r="F85" s="26"/>
    </row>
    <row r="86" ht="12.75">
      <c r="B86" s="25" t="s">
        <v>139</v>
      </c>
    </row>
    <row r="87" ht="12.75">
      <c r="B87" t="s">
        <v>164</v>
      </c>
    </row>
    <row r="88" ht="12.75">
      <c r="B88" t="s">
        <v>165</v>
      </c>
    </row>
    <row r="89" ht="12.75">
      <c r="B89" t="s">
        <v>166</v>
      </c>
    </row>
    <row r="90" ht="12.75">
      <c r="B90" t="s">
        <v>167</v>
      </c>
    </row>
    <row r="91" ht="12.75">
      <c r="B91" t="s">
        <v>168</v>
      </c>
    </row>
  </sheetData>
  <sheetProtection/>
  <mergeCells count="5">
    <mergeCell ref="A1:G1"/>
    <mergeCell ref="B67:F67"/>
    <mergeCell ref="B2:F2"/>
    <mergeCell ref="B27:F27"/>
    <mergeCell ref="B43:F43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I96"/>
  <sheetViews>
    <sheetView zoomScalePageLayoutView="0" workbookViewId="0" topLeftCell="A1">
      <selection activeCell="G3" sqref="G3:G17"/>
    </sheetView>
  </sheetViews>
  <sheetFormatPr defaultColWidth="9.140625" defaultRowHeight="12.75"/>
  <cols>
    <col min="3" max="3" width="33.57421875" style="0" customWidth="1"/>
    <col min="4" max="4" width="13.28125" style="0" customWidth="1"/>
    <col min="5" max="6" width="12.57421875" style="0" customWidth="1"/>
  </cols>
  <sheetData>
    <row r="1" spans="2:6" ht="36" customHeight="1">
      <c r="B1" s="134" t="s">
        <v>149</v>
      </c>
      <c r="C1" s="134"/>
      <c r="D1" s="134"/>
      <c r="E1" s="134"/>
      <c r="F1" s="134"/>
    </row>
    <row r="2" spans="2:6" ht="28.5" customHeight="1">
      <c r="B2" s="135" t="s">
        <v>147</v>
      </c>
      <c r="C2" s="135"/>
      <c r="D2" s="135"/>
      <c r="E2" s="135"/>
      <c r="F2" s="135"/>
    </row>
    <row r="3" spans="2:6" s="15" customFormat="1" ht="51">
      <c r="B3" s="16" t="s">
        <v>7</v>
      </c>
      <c r="C3" s="16" t="s">
        <v>123</v>
      </c>
      <c r="D3" s="16" t="s">
        <v>124</v>
      </c>
      <c r="E3" s="16" t="s">
        <v>125</v>
      </c>
      <c r="F3" s="16" t="s">
        <v>126</v>
      </c>
    </row>
    <row r="4" spans="2:6" ht="12.75">
      <c r="B4" s="4"/>
      <c r="C4" s="4" t="s">
        <v>127</v>
      </c>
      <c r="D4" s="4">
        <v>338</v>
      </c>
      <c r="E4" s="17">
        <f>F4/D4</f>
        <v>422.35327963176064</v>
      </c>
      <c r="F4" s="17">
        <f>D4*D16/D15</f>
        <v>142755.4085155351</v>
      </c>
    </row>
    <row r="5" spans="2:6" ht="12.75">
      <c r="B5" s="4"/>
      <c r="C5" s="4" t="s">
        <v>130</v>
      </c>
      <c r="D5" s="4">
        <v>34</v>
      </c>
      <c r="E5" s="17">
        <f aca="true" t="shared" si="0" ref="E5:E14">F5/D5</f>
        <v>422.35327963176064</v>
      </c>
      <c r="F5" s="17">
        <f>D5*D16/D15</f>
        <v>14360.011507479861</v>
      </c>
    </row>
    <row r="6" spans="2:6" ht="12.75">
      <c r="B6" s="4"/>
      <c r="C6" s="23" t="s">
        <v>137</v>
      </c>
      <c r="D6" s="23">
        <v>5309</v>
      </c>
      <c r="E6" s="24">
        <f t="shared" si="0"/>
        <v>422.35327963176064</v>
      </c>
      <c r="F6" s="24">
        <f>D6*D16/D15</f>
        <v>2242273.5615650173</v>
      </c>
    </row>
    <row r="7" spans="2:6" ht="12.75">
      <c r="B7" s="4"/>
      <c r="C7" s="4" t="s">
        <v>129</v>
      </c>
      <c r="D7" s="4">
        <v>63</v>
      </c>
      <c r="E7" s="17">
        <f t="shared" si="0"/>
        <v>422.35327963176064</v>
      </c>
      <c r="F7" s="17">
        <f>D7*D16/D15</f>
        <v>26608.25661680092</v>
      </c>
    </row>
    <row r="8" spans="2:6" ht="12.75">
      <c r="B8" s="4"/>
      <c r="C8" s="4" t="s">
        <v>131</v>
      </c>
      <c r="D8" s="4">
        <v>92</v>
      </c>
      <c r="E8" s="17">
        <f t="shared" si="0"/>
        <v>422.3532796317606</v>
      </c>
      <c r="F8" s="17">
        <f>D8*D16/D15</f>
        <v>38856.50172612198</v>
      </c>
    </row>
    <row r="9" spans="2:6" ht="12.75">
      <c r="B9" s="4"/>
      <c r="C9" s="4" t="s">
        <v>135</v>
      </c>
      <c r="D9" s="4">
        <v>56</v>
      </c>
      <c r="E9" s="17">
        <f t="shared" si="0"/>
        <v>422.3532796317607</v>
      </c>
      <c r="F9" s="17">
        <f>D9*D16/D15</f>
        <v>23651.783659378598</v>
      </c>
    </row>
    <row r="10" spans="2:6" ht="12.75">
      <c r="B10" s="4"/>
      <c r="C10" s="4" t="s">
        <v>133</v>
      </c>
      <c r="D10" s="4">
        <v>43</v>
      </c>
      <c r="E10" s="17">
        <f t="shared" si="0"/>
        <v>422.3532796317606</v>
      </c>
      <c r="F10" s="17">
        <f>D10*D16/D15</f>
        <v>18161.191024165706</v>
      </c>
    </row>
    <row r="11" spans="2:6" ht="12.75">
      <c r="B11" s="4"/>
      <c r="C11" s="4" t="s">
        <v>136</v>
      </c>
      <c r="D11" s="4">
        <v>85</v>
      </c>
      <c r="E11" s="17">
        <f t="shared" si="0"/>
        <v>422.35327963176064</v>
      </c>
      <c r="F11" s="17">
        <f>D11*D16/D15</f>
        <v>35900.02876869965</v>
      </c>
    </row>
    <row r="12" spans="2:6" ht="12.75">
      <c r="B12" s="4"/>
      <c r="C12" s="4" t="s">
        <v>132</v>
      </c>
      <c r="D12" s="4">
        <v>109</v>
      </c>
      <c r="E12" s="17">
        <f t="shared" si="0"/>
        <v>422.35327963176064</v>
      </c>
      <c r="F12" s="17">
        <f>D12*D16/D15</f>
        <v>46036.50747986191</v>
      </c>
    </row>
    <row r="13" spans="2:6" ht="12.75">
      <c r="B13" s="4"/>
      <c r="C13" s="4" t="s">
        <v>128</v>
      </c>
      <c r="D13" s="4">
        <v>784</v>
      </c>
      <c r="E13" s="17">
        <f t="shared" si="0"/>
        <v>422.35327963176064</v>
      </c>
      <c r="F13" s="17">
        <f>D13*D16/D15</f>
        <v>331124.9712313003</v>
      </c>
    </row>
    <row r="14" spans="2:6" ht="12.75">
      <c r="B14" s="4"/>
      <c r="C14" s="4" t="s">
        <v>134</v>
      </c>
      <c r="D14" s="4">
        <v>39</v>
      </c>
      <c r="E14" s="17">
        <f t="shared" si="0"/>
        <v>422.35327963176064</v>
      </c>
      <c r="F14" s="17">
        <f>D14*D16/D15</f>
        <v>16471.777905638664</v>
      </c>
    </row>
    <row r="15" spans="2:9" s="22" customFormat="1" ht="12.75">
      <c r="B15" s="20"/>
      <c r="C15" s="20" t="s">
        <v>138</v>
      </c>
      <c r="D15" s="20">
        <f>SUM(D4:D14)</f>
        <v>6952</v>
      </c>
      <c r="E15" s="21">
        <v>422.35</v>
      </c>
      <c r="F15" s="21">
        <f>SUM(F4:F14)</f>
        <v>2936200</v>
      </c>
      <c r="I15"/>
    </row>
    <row r="16" spans="2:6" ht="12.75">
      <c r="B16" s="4"/>
      <c r="C16" s="4"/>
      <c r="D16" s="4">
        <v>2936200</v>
      </c>
      <c r="E16" s="17"/>
      <c r="F16" s="17"/>
    </row>
    <row r="17" spans="2:6" ht="12.75">
      <c r="B17" s="4"/>
      <c r="C17" s="4"/>
      <c r="D17" s="4"/>
      <c r="E17" s="17"/>
      <c r="F17" s="17"/>
    </row>
    <row r="18" spans="2:6" ht="12.75">
      <c r="B18" s="25"/>
      <c r="C18" s="25"/>
      <c r="D18" s="25"/>
      <c r="E18" s="26"/>
      <c r="F18" s="26"/>
    </row>
    <row r="19" spans="2:6" ht="12.75">
      <c r="B19" s="25" t="s">
        <v>139</v>
      </c>
      <c r="C19" s="25"/>
      <c r="D19" s="25"/>
      <c r="E19" s="26"/>
      <c r="F19" s="26"/>
    </row>
    <row r="20" spans="2:6" ht="12.75">
      <c r="B20" s="25" t="s">
        <v>140</v>
      </c>
      <c r="C20" s="25"/>
      <c r="D20" s="25"/>
      <c r="E20" s="26"/>
      <c r="F20" s="26"/>
    </row>
    <row r="21" spans="2:6" ht="12.75">
      <c r="B21" s="25" t="s">
        <v>141</v>
      </c>
      <c r="C21" s="25"/>
      <c r="D21" s="25"/>
      <c r="E21" s="26"/>
      <c r="F21" s="26"/>
    </row>
    <row r="22" spans="2:6" ht="12.75">
      <c r="B22" s="27" t="s">
        <v>142</v>
      </c>
      <c r="C22" s="25"/>
      <c r="D22" s="25"/>
      <c r="E22" s="26"/>
      <c r="F22" s="26"/>
    </row>
    <row r="23" spans="2:6" ht="12.75">
      <c r="B23" s="27" t="s">
        <v>143</v>
      </c>
      <c r="C23" s="25"/>
      <c r="D23" s="25"/>
      <c r="E23" s="26"/>
      <c r="F23" s="26"/>
    </row>
    <row r="24" spans="2:6" ht="12.75">
      <c r="B24" s="27" t="s">
        <v>144</v>
      </c>
      <c r="C24" s="25"/>
      <c r="D24" s="25"/>
      <c r="E24" s="26"/>
      <c r="F24" s="26"/>
    </row>
    <row r="25" spans="2:6" ht="12.75">
      <c r="B25" s="27" t="s">
        <v>145</v>
      </c>
      <c r="C25" s="25"/>
      <c r="D25" s="25"/>
      <c r="E25" s="26"/>
      <c r="F25" s="26"/>
    </row>
    <row r="26" spans="2:6" ht="12.75">
      <c r="B26" s="27" t="s">
        <v>146</v>
      </c>
      <c r="C26" s="25"/>
      <c r="D26" s="25"/>
      <c r="E26" s="26"/>
      <c r="F26" s="26"/>
    </row>
    <row r="27" spans="2:6" ht="12.75">
      <c r="B27" s="25"/>
      <c r="C27" s="25"/>
      <c r="D27" s="25"/>
      <c r="E27" s="26"/>
      <c r="F27" s="26"/>
    </row>
    <row r="28" spans="2:6" ht="26.25" customHeight="1">
      <c r="B28" s="135" t="s">
        <v>148</v>
      </c>
      <c r="C28" s="135"/>
      <c r="D28" s="135"/>
      <c r="E28" s="135"/>
      <c r="F28" s="135"/>
    </row>
    <row r="29" spans="2:6" ht="51">
      <c r="B29" s="16" t="s">
        <v>7</v>
      </c>
      <c r="C29" s="16" t="s">
        <v>123</v>
      </c>
      <c r="D29" s="16" t="s">
        <v>124</v>
      </c>
      <c r="E29" s="16" t="s">
        <v>125</v>
      </c>
      <c r="F29" s="16" t="s">
        <v>126</v>
      </c>
    </row>
    <row r="30" spans="2:6" ht="12.75">
      <c r="B30" s="4"/>
      <c r="C30" s="4" t="s">
        <v>127</v>
      </c>
      <c r="D30" s="4">
        <v>338</v>
      </c>
      <c r="E30" s="17">
        <f>F30/D30</f>
        <v>214.32681242807823</v>
      </c>
      <c r="F30" s="17">
        <f>D30*D42/D41</f>
        <v>72442.46260069044</v>
      </c>
    </row>
    <row r="31" spans="2:6" ht="12.75">
      <c r="B31" s="4"/>
      <c r="C31" s="4" t="s">
        <v>130</v>
      </c>
      <c r="D31" s="4">
        <v>34</v>
      </c>
      <c r="E31" s="17">
        <f aca="true" t="shared" si="1" ref="E31:E40">F31/D31</f>
        <v>214.32681242807826</v>
      </c>
      <c r="F31" s="17">
        <f>D31*D42/D41</f>
        <v>7287.11162255466</v>
      </c>
    </row>
    <row r="32" spans="2:6" ht="12.75">
      <c r="B32" s="4"/>
      <c r="C32" s="23" t="s">
        <v>137</v>
      </c>
      <c r="D32" s="23">
        <v>5309</v>
      </c>
      <c r="E32" s="24">
        <f t="shared" si="1"/>
        <v>214.32681242807826</v>
      </c>
      <c r="F32" s="24">
        <f>D32*D42/D41</f>
        <v>1137861.0471806675</v>
      </c>
    </row>
    <row r="33" spans="2:6" ht="12.75">
      <c r="B33" s="4"/>
      <c r="C33" s="4" t="s">
        <v>129</v>
      </c>
      <c r="D33" s="4">
        <v>63</v>
      </c>
      <c r="E33" s="17">
        <f t="shared" si="1"/>
        <v>214.32681242807826</v>
      </c>
      <c r="F33" s="17">
        <f>D33*D42/D41</f>
        <v>13502.58918296893</v>
      </c>
    </row>
    <row r="34" spans="2:6" ht="12.75">
      <c r="B34" s="4"/>
      <c r="C34" s="4" t="s">
        <v>131</v>
      </c>
      <c r="D34" s="4">
        <v>92</v>
      </c>
      <c r="E34" s="17">
        <f t="shared" si="1"/>
        <v>214.32681242807826</v>
      </c>
      <c r="F34" s="17">
        <f>D34*D42/D41</f>
        <v>19718.0667433832</v>
      </c>
    </row>
    <row r="35" spans="2:6" ht="12.75">
      <c r="B35" s="4"/>
      <c r="C35" s="4" t="s">
        <v>135</v>
      </c>
      <c r="D35" s="4">
        <v>56</v>
      </c>
      <c r="E35" s="17">
        <f t="shared" si="1"/>
        <v>214.32681242807826</v>
      </c>
      <c r="F35" s="17">
        <f>D35*D42/D41</f>
        <v>12002.301495972382</v>
      </c>
    </row>
    <row r="36" spans="2:6" ht="12.75">
      <c r="B36" s="4"/>
      <c r="C36" s="4" t="s">
        <v>133</v>
      </c>
      <c r="D36" s="4">
        <v>43</v>
      </c>
      <c r="E36" s="17">
        <f t="shared" si="1"/>
        <v>214.32681242807828</v>
      </c>
      <c r="F36" s="17">
        <f>D36*D42/D41</f>
        <v>9216.052934407366</v>
      </c>
    </row>
    <row r="37" spans="2:6" ht="12.75">
      <c r="B37" s="4"/>
      <c r="C37" s="4" t="s">
        <v>136</v>
      </c>
      <c r="D37" s="4">
        <v>85</v>
      </c>
      <c r="E37" s="17">
        <f t="shared" si="1"/>
        <v>214.32681242807826</v>
      </c>
      <c r="F37" s="17">
        <f>D37*D42/D41</f>
        <v>18217.77905638665</v>
      </c>
    </row>
    <row r="38" spans="2:6" ht="12.75">
      <c r="B38" s="4"/>
      <c r="C38" s="4" t="s">
        <v>132</v>
      </c>
      <c r="D38" s="4">
        <v>109</v>
      </c>
      <c r="E38" s="17">
        <f t="shared" si="1"/>
        <v>214.32681242807826</v>
      </c>
      <c r="F38" s="17">
        <f>D38*D42/D41</f>
        <v>23361.62255466053</v>
      </c>
    </row>
    <row r="39" spans="2:6" ht="12.75">
      <c r="B39" s="4"/>
      <c r="C39" s="4" t="s">
        <v>128</v>
      </c>
      <c r="D39" s="4">
        <v>784</v>
      </c>
      <c r="E39" s="17">
        <f t="shared" si="1"/>
        <v>214.32681242807826</v>
      </c>
      <c r="F39" s="17">
        <f>D39*D42/D41</f>
        <v>168032.22094361336</v>
      </c>
    </row>
    <row r="40" spans="2:6" ht="12.75">
      <c r="B40" s="4"/>
      <c r="C40" s="4" t="s">
        <v>134</v>
      </c>
      <c r="D40" s="4">
        <v>39</v>
      </c>
      <c r="E40" s="17">
        <f t="shared" si="1"/>
        <v>214.32681242807826</v>
      </c>
      <c r="F40" s="17">
        <f>D40*D42/D41</f>
        <v>8358.745684695052</v>
      </c>
    </row>
    <row r="41" spans="2:6" ht="12.75">
      <c r="B41" s="20"/>
      <c r="C41" s="20" t="s">
        <v>138</v>
      </c>
      <c r="D41" s="20">
        <f>SUM(D30:D40)</f>
        <v>6952</v>
      </c>
      <c r="E41" s="21">
        <v>214.33</v>
      </c>
      <c r="F41" s="21">
        <f>SUM(F30:F40)</f>
        <v>1489999.9999999998</v>
      </c>
    </row>
    <row r="42" spans="2:6" ht="12.75">
      <c r="B42" s="4"/>
      <c r="C42" s="4"/>
      <c r="D42" s="4">
        <v>1490000</v>
      </c>
      <c r="E42" s="17"/>
      <c r="F42" s="17"/>
    </row>
    <row r="43" spans="2:7" ht="12.75">
      <c r="B43" s="4"/>
      <c r="C43" s="4"/>
      <c r="D43" s="4"/>
      <c r="E43" s="17"/>
      <c r="F43" s="17"/>
      <c r="G43">
        <v>1490000</v>
      </c>
    </row>
    <row r="45" spans="2:6" ht="12.75">
      <c r="B45" s="135" t="s">
        <v>150</v>
      </c>
      <c r="C45" s="135"/>
      <c r="D45" s="135"/>
      <c r="E45" s="135"/>
      <c r="F45" s="135"/>
    </row>
    <row r="46" spans="2:6" ht="51">
      <c r="B46" s="16" t="s">
        <v>7</v>
      </c>
      <c r="C46" s="16" t="s">
        <v>123</v>
      </c>
      <c r="D46" s="16" t="s">
        <v>124</v>
      </c>
      <c r="E46" s="16" t="s">
        <v>125</v>
      </c>
      <c r="F46" s="16" t="s">
        <v>126</v>
      </c>
    </row>
    <row r="47" spans="2:6" ht="12.75">
      <c r="B47" s="4"/>
      <c r="C47" s="4" t="s">
        <v>127</v>
      </c>
      <c r="D47" s="4">
        <v>338</v>
      </c>
      <c r="E47" s="17">
        <f>F47/D47</f>
        <v>139.4922324510932</v>
      </c>
      <c r="F47" s="17">
        <f>D47*D59/D58</f>
        <v>47148.3745684695</v>
      </c>
    </row>
    <row r="48" spans="2:6" ht="12.75">
      <c r="B48" s="4"/>
      <c r="C48" s="4" t="s">
        <v>130</v>
      </c>
      <c r="D48" s="4">
        <v>34</v>
      </c>
      <c r="E48" s="17">
        <f aca="true" t="shared" si="2" ref="E48:E57">F48/D48</f>
        <v>139.49223245109323</v>
      </c>
      <c r="F48" s="17">
        <f>D48*D59/D58</f>
        <v>4742.7359033371695</v>
      </c>
    </row>
    <row r="49" spans="2:6" ht="12.75">
      <c r="B49" s="4"/>
      <c r="C49" s="23" t="s">
        <v>137</v>
      </c>
      <c r="D49" s="23">
        <v>5309</v>
      </c>
      <c r="E49" s="24">
        <f t="shared" si="2"/>
        <v>139.4922324510932</v>
      </c>
      <c r="F49" s="24">
        <f>D49*D59/D58</f>
        <v>740564.2620828538</v>
      </c>
    </row>
    <row r="50" spans="2:6" ht="12.75">
      <c r="B50" s="4"/>
      <c r="C50" s="4" t="s">
        <v>129</v>
      </c>
      <c r="D50" s="4">
        <v>63</v>
      </c>
      <c r="E50" s="17">
        <f t="shared" si="2"/>
        <v>139.4922324510932</v>
      </c>
      <c r="F50" s="17">
        <f>D50*D59/D58</f>
        <v>8788.010644418871</v>
      </c>
    </row>
    <row r="51" spans="2:6" ht="12.75">
      <c r="B51" s="4"/>
      <c r="C51" s="4" t="s">
        <v>131</v>
      </c>
      <c r="D51" s="4">
        <v>92</v>
      </c>
      <c r="E51" s="17">
        <f t="shared" si="2"/>
        <v>139.49223245109323</v>
      </c>
      <c r="F51" s="17">
        <f>D51*D59/D58</f>
        <v>12833.285385500576</v>
      </c>
    </row>
    <row r="52" spans="2:6" ht="12.75">
      <c r="B52" s="4"/>
      <c r="C52" s="4" t="s">
        <v>135</v>
      </c>
      <c r="D52" s="4">
        <v>56</v>
      </c>
      <c r="E52" s="17">
        <f t="shared" si="2"/>
        <v>139.4922324510932</v>
      </c>
      <c r="F52" s="17">
        <f>D52*D59/D58</f>
        <v>7811.5650172612195</v>
      </c>
    </row>
    <row r="53" spans="2:6" ht="12.75">
      <c r="B53" s="4"/>
      <c r="C53" s="4" t="s">
        <v>133</v>
      </c>
      <c r="D53" s="4">
        <v>43</v>
      </c>
      <c r="E53" s="17">
        <f t="shared" si="2"/>
        <v>139.49223245109323</v>
      </c>
      <c r="F53" s="17">
        <f>D53*D59/D58</f>
        <v>5998.165995397008</v>
      </c>
    </row>
    <row r="54" spans="2:6" ht="12.75">
      <c r="B54" s="4"/>
      <c r="C54" s="4" t="s">
        <v>136</v>
      </c>
      <c r="D54" s="4">
        <v>85</v>
      </c>
      <c r="E54" s="17">
        <f t="shared" si="2"/>
        <v>139.4922324510932</v>
      </c>
      <c r="F54" s="17">
        <f>D54*D59/D58</f>
        <v>11856.839758342923</v>
      </c>
    </row>
    <row r="55" spans="2:6" ht="12.75">
      <c r="B55" s="4"/>
      <c r="C55" s="4" t="s">
        <v>132</v>
      </c>
      <c r="D55" s="4">
        <v>109</v>
      </c>
      <c r="E55" s="17">
        <f t="shared" si="2"/>
        <v>139.4922324510932</v>
      </c>
      <c r="F55" s="17">
        <f>D55*D59/D58</f>
        <v>15204.65333716916</v>
      </c>
    </row>
    <row r="56" spans="2:6" ht="12.75">
      <c r="B56" s="4"/>
      <c r="C56" s="4" t="s">
        <v>128</v>
      </c>
      <c r="D56" s="4">
        <v>784</v>
      </c>
      <c r="E56" s="17">
        <f t="shared" si="2"/>
        <v>139.49223245109323</v>
      </c>
      <c r="F56" s="17">
        <f>D56*D59/D58</f>
        <v>109361.91024165708</v>
      </c>
    </row>
    <row r="57" spans="2:6" ht="12.75">
      <c r="B57" s="4"/>
      <c r="C57" s="4" t="s">
        <v>134</v>
      </c>
      <c r="D57" s="4">
        <v>39</v>
      </c>
      <c r="E57" s="17">
        <f t="shared" si="2"/>
        <v>139.4922324510932</v>
      </c>
      <c r="F57" s="17">
        <f>D57*D59/D58</f>
        <v>5440.197065592635</v>
      </c>
    </row>
    <row r="58" spans="2:6" ht="12.75">
      <c r="B58" s="20"/>
      <c r="C58" s="20" t="s">
        <v>138</v>
      </c>
      <c r="D58" s="20">
        <f>SUM(D47:D57)</f>
        <v>6952</v>
      </c>
      <c r="E58" s="21">
        <v>139.49</v>
      </c>
      <c r="F58" s="21">
        <f>SUM(F47:F57)</f>
        <v>969750</v>
      </c>
    </row>
    <row r="59" spans="2:6" ht="12.75">
      <c r="B59" s="4"/>
      <c r="C59" s="4"/>
      <c r="D59" s="4">
        <v>969750</v>
      </c>
      <c r="E59" s="17"/>
      <c r="F59" s="17"/>
    </row>
    <row r="60" spans="2:7" ht="12.75">
      <c r="B60" s="4"/>
      <c r="C60" s="4"/>
      <c r="D60" s="4"/>
      <c r="E60" s="17"/>
      <c r="F60" s="17"/>
      <c r="G60">
        <v>969750</v>
      </c>
    </row>
    <row r="62" ht="12.75">
      <c r="B62" s="25" t="s">
        <v>139</v>
      </c>
    </row>
    <row r="63" ht="12.75">
      <c r="B63" t="s">
        <v>151</v>
      </c>
    </row>
    <row r="64" ht="12.75">
      <c r="B64" t="s">
        <v>152</v>
      </c>
    </row>
    <row r="65" ht="12.75">
      <c r="B65" t="s">
        <v>153</v>
      </c>
    </row>
    <row r="66" ht="12.75">
      <c r="B66" t="s">
        <v>154</v>
      </c>
    </row>
    <row r="67" ht="12.75">
      <c r="B67" t="s">
        <v>155</v>
      </c>
    </row>
    <row r="70" spans="2:6" ht="27" customHeight="1">
      <c r="B70" s="135" t="s">
        <v>156</v>
      </c>
      <c r="C70" s="135"/>
      <c r="D70" s="135"/>
      <c r="E70" s="136"/>
      <c r="F70" s="136"/>
    </row>
    <row r="71" spans="2:6" ht="51">
      <c r="B71" s="16" t="s">
        <v>7</v>
      </c>
      <c r="C71" s="16" t="s">
        <v>123</v>
      </c>
      <c r="D71" s="16" t="s">
        <v>126</v>
      </c>
      <c r="E71" s="30"/>
      <c r="F71" s="25"/>
    </row>
    <row r="72" spans="2:5" ht="12.75">
      <c r="B72" s="4">
        <v>1</v>
      </c>
      <c r="C72" s="4" t="s">
        <v>157</v>
      </c>
      <c r="D72" s="17"/>
      <c r="E72" s="31"/>
    </row>
    <row r="73" spans="2:5" ht="12.75">
      <c r="B73" s="4"/>
      <c r="C73" t="s">
        <v>158</v>
      </c>
      <c r="D73" s="17">
        <v>109043</v>
      </c>
      <c r="E73" s="31"/>
    </row>
    <row r="74" spans="2:5" ht="12.75">
      <c r="B74" s="4"/>
      <c r="C74" s="28" t="s">
        <v>159</v>
      </c>
      <c r="D74" s="29">
        <v>286040</v>
      </c>
      <c r="E74" s="32"/>
    </row>
    <row r="75" spans="2:5" s="14" customFormat="1" ht="12.75">
      <c r="B75" s="18"/>
      <c r="C75" s="14" t="s">
        <v>138</v>
      </c>
      <c r="D75" s="19">
        <f>SUM(D73:D74)</f>
        <v>395083</v>
      </c>
      <c r="E75" s="33"/>
    </row>
    <row r="76" spans="2:5" ht="12.75">
      <c r="B76" s="4">
        <v>2</v>
      </c>
      <c r="C76" s="4" t="s">
        <v>160</v>
      </c>
      <c r="D76" s="17"/>
      <c r="E76" s="31"/>
    </row>
    <row r="77" spans="2:5" ht="12.75">
      <c r="B77" s="4"/>
      <c r="C77" t="s">
        <v>158</v>
      </c>
      <c r="D77" s="17">
        <v>109043</v>
      </c>
      <c r="E77" s="31"/>
    </row>
    <row r="78" spans="2:5" ht="12.75">
      <c r="B78" s="4"/>
      <c r="C78" s="28" t="s">
        <v>159</v>
      </c>
      <c r="D78" s="17">
        <v>286040</v>
      </c>
      <c r="E78" s="31"/>
    </row>
    <row r="79" spans="2:5" s="14" customFormat="1" ht="12.75">
      <c r="B79" s="18"/>
      <c r="C79" s="18" t="s">
        <v>138</v>
      </c>
      <c r="D79" s="19">
        <f>SUM(D77:D78)</f>
        <v>395083</v>
      </c>
      <c r="E79" s="33"/>
    </row>
    <row r="80" spans="2:5" ht="12.75">
      <c r="B80" s="4">
        <v>3</v>
      </c>
      <c r="C80" s="4" t="s">
        <v>163</v>
      </c>
      <c r="D80" s="17"/>
      <c r="E80" s="31"/>
    </row>
    <row r="81" spans="2:5" ht="12.75">
      <c r="B81" s="4"/>
      <c r="C81" t="s">
        <v>158</v>
      </c>
      <c r="D81" s="17">
        <v>109043</v>
      </c>
      <c r="E81" s="31"/>
    </row>
    <row r="82" spans="2:5" ht="12.75">
      <c r="B82" s="4"/>
      <c r="C82" s="28" t="s">
        <v>159</v>
      </c>
      <c r="D82" s="17">
        <v>286041</v>
      </c>
      <c r="E82" s="31"/>
    </row>
    <row r="83" spans="2:5" s="14" customFormat="1" ht="12.75">
      <c r="B83" s="18"/>
      <c r="C83" s="18" t="s">
        <v>138</v>
      </c>
      <c r="D83" s="19">
        <f>SUM(D81:D82)</f>
        <v>395084</v>
      </c>
      <c r="E83" s="33"/>
    </row>
    <row r="84" spans="2:5" s="14" customFormat="1" ht="12.75">
      <c r="B84" s="18"/>
      <c r="C84" s="18"/>
      <c r="D84" s="19"/>
      <c r="E84" s="34"/>
    </row>
    <row r="85" spans="2:5" s="14" customFormat="1" ht="12.75">
      <c r="B85" s="18"/>
      <c r="C85" s="18" t="s">
        <v>161</v>
      </c>
      <c r="D85" s="19">
        <f>D73+D77+D81</f>
        <v>327129</v>
      </c>
      <c r="E85" s="34"/>
    </row>
    <row r="86" spans="2:5" s="14" customFormat="1" ht="12.75">
      <c r="B86" s="18"/>
      <c r="C86" s="18" t="s">
        <v>162</v>
      </c>
      <c r="D86" s="19">
        <f>D74+D78+D82</f>
        <v>858121</v>
      </c>
      <c r="E86" s="34"/>
    </row>
    <row r="87" spans="2:5" ht="12.75">
      <c r="B87" s="20"/>
      <c r="C87" s="20" t="s">
        <v>138</v>
      </c>
      <c r="D87" s="21">
        <f>D75+D79+D83</f>
        <v>1185250</v>
      </c>
      <c r="E87">
        <v>1185250</v>
      </c>
    </row>
    <row r="88" spans="2:5" ht="12.75">
      <c r="B88" s="4"/>
      <c r="C88" s="4"/>
      <c r="D88" s="17"/>
      <c r="E88" s="31">
        <v>327129</v>
      </c>
    </row>
    <row r="89" spans="2:5" ht="12.75">
      <c r="B89" s="4"/>
      <c r="C89" s="4"/>
      <c r="D89" s="17"/>
      <c r="E89" s="31">
        <v>858121</v>
      </c>
    </row>
    <row r="91" ht="12.75">
      <c r="B91" s="25" t="s">
        <v>139</v>
      </c>
    </row>
    <row r="92" ht="12.75">
      <c r="B92" t="s">
        <v>164</v>
      </c>
    </row>
    <row r="93" ht="12.75">
      <c r="B93" t="s">
        <v>165</v>
      </c>
    </row>
    <row r="94" ht="12.75">
      <c r="B94" t="s">
        <v>166</v>
      </c>
    </row>
    <row r="95" ht="12.75">
      <c r="B95" t="s">
        <v>167</v>
      </c>
    </row>
    <row r="96" ht="12.75">
      <c r="B96" t="s">
        <v>168</v>
      </c>
    </row>
  </sheetData>
  <sheetProtection/>
  <mergeCells count="5">
    <mergeCell ref="B70:F70"/>
    <mergeCell ref="B2:F2"/>
    <mergeCell ref="B28:F28"/>
    <mergeCell ref="B1:F1"/>
    <mergeCell ref="B45:F45"/>
  </mergeCells>
  <printOptions horizontalCentered="1"/>
  <pageMargins left="0.1968503937007874" right="0.1968503937007874" top="0.1968503937007874" bottom="0.1968503937007874" header="0" footer="0"/>
  <pageSetup horizontalDpi="600" verticalDpi="600" orientation="portrait" paperSize="9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J105"/>
  <sheetViews>
    <sheetView zoomScalePageLayoutView="0" workbookViewId="0" topLeftCell="A1">
      <selection activeCell="A1" sqref="A1:IV7"/>
    </sheetView>
  </sheetViews>
  <sheetFormatPr defaultColWidth="9.140625" defaultRowHeight="12.75"/>
  <cols>
    <col min="1" max="1" width="4.28125" style="48" customWidth="1"/>
    <col min="2" max="2" width="54.7109375" style="48" customWidth="1"/>
    <col min="3" max="3" width="9.28125" style="48" bestFit="1" customWidth="1"/>
    <col min="4" max="4" width="10.28125" style="48" bestFit="1" customWidth="1"/>
    <col min="5" max="5" width="12.140625" style="48" customWidth="1"/>
    <col min="6" max="8" width="10.7109375" style="48" bestFit="1" customWidth="1"/>
    <col min="9" max="9" width="9.7109375" style="48" bestFit="1" customWidth="1"/>
    <col min="10" max="10" width="12.421875" style="48" customWidth="1"/>
    <col min="11" max="16384" width="9.140625" style="48" customWidth="1"/>
  </cols>
  <sheetData>
    <row r="1" ht="12.75">
      <c r="F1" s="48" t="s">
        <v>3</v>
      </c>
    </row>
    <row r="2" ht="12.75">
      <c r="F2" s="48" t="s">
        <v>4</v>
      </c>
    </row>
    <row r="3" ht="12.75">
      <c r="F3" s="48" t="s">
        <v>5</v>
      </c>
    </row>
    <row r="4" ht="12.75">
      <c r="F4" s="48" t="s">
        <v>6</v>
      </c>
    </row>
    <row r="5" spans="1:9" ht="18">
      <c r="A5" s="140" t="s">
        <v>193</v>
      </c>
      <c r="B5" s="140"/>
      <c r="C5" s="140"/>
      <c r="D5" s="140"/>
      <c r="E5" s="140"/>
      <c r="F5" s="140"/>
      <c r="G5" s="140"/>
      <c r="H5" s="140"/>
      <c r="I5" s="140"/>
    </row>
    <row r="6" spans="1:9" ht="15.75">
      <c r="A6" s="141" t="s">
        <v>1</v>
      </c>
      <c r="B6" s="141"/>
      <c r="C6" s="141"/>
      <c r="D6" s="141"/>
      <c r="E6" s="141"/>
      <c r="F6" s="141"/>
      <c r="G6" s="141"/>
      <c r="H6" s="141"/>
      <c r="I6" s="141"/>
    </row>
    <row r="7" spans="1:9" ht="15.75">
      <c r="A7" s="141" t="s">
        <v>2</v>
      </c>
      <c r="B7" s="141"/>
      <c r="C7" s="141"/>
      <c r="D7" s="141"/>
      <c r="E7" s="141"/>
      <c r="F7" s="141"/>
      <c r="G7" s="141"/>
      <c r="H7" s="141"/>
      <c r="I7" s="141"/>
    </row>
    <row r="9" spans="1:9" s="49" customFormat="1" ht="18.75" customHeight="1">
      <c r="A9" s="142" t="s">
        <v>7</v>
      </c>
      <c r="B9" s="142" t="s">
        <v>8</v>
      </c>
      <c r="C9" s="142" t="s">
        <v>9</v>
      </c>
      <c r="D9" s="142" t="s">
        <v>10</v>
      </c>
      <c r="E9" s="142" t="s">
        <v>11</v>
      </c>
      <c r="F9" s="142" t="s">
        <v>12</v>
      </c>
      <c r="G9" s="142"/>
      <c r="H9" s="142"/>
      <c r="I9" s="142"/>
    </row>
    <row r="10" spans="1:9" s="49" customFormat="1" ht="18.75" customHeight="1">
      <c r="A10" s="142"/>
      <c r="B10" s="142"/>
      <c r="C10" s="142"/>
      <c r="D10" s="142"/>
      <c r="E10" s="142"/>
      <c r="F10" s="50" t="s">
        <v>13</v>
      </c>
      <c r="G10" s="50" t="s">
        <v>14</v>
      </c>
      <c r="H10" s="50" t="s">
        <v>15</v>
      </c>
      <c r="I10" s="50" t="s">
        <v>16</v>
      </c>
    </row>
    <row r="11" spans="1:9" s="49" customFormat="1" ht="15.75" customHeight="1">
      <c r="A11" s="137" t="s">
        <v>21</v>
      </c>
      <c r="B11" s="138"/>
      <c r="C11" s="138"/>
      <c r="D11" s="138"/>
      <c r="E11" s="138"/>
      <c r="F11" s="138"/>
      <c r="G11" s="138"/>
      <c r="H11" s="138"/>
      <c r="I11" s="139"/>
    </row>
    <row r="12" spans="1:10" s="49" customFormat="1" ht="12.75">
      <c r="A12" s="50">
        <v>1</v>
      </c>
      <c r="B12" s="50" t="s">
        <v>17</v>
      </c>
      <c r="C12" s="50">
        <v>650</v>
      </c>
      <c r="D12" s="51">
        <v>270</v>
      </c>
      <c r="E12" s="51">
        <f>C12*D12</f>
        <v>175500</v>
      </c>
      <c r="F12" s="51"/>
      <c r="G12" s="51">
        <v>100000</v>
      </c>
      <c r="H12" s="51">
        <v>75500</v>
      </c>
      <c r="I12" s="51"/>
      <c r="J12" s="52">
        <f>SUM(F12:I12)</f>
        <v>175500</v>
      </c>
    </row>
    <row r="13" spans="1:10" s="49" customFormat="1" ht="12.75">
      <c r="A13" s="50">
        <v>2</v>
      </c>
      <c r="B13" s="50" t="s">
        <v>22</v>
      </c>
      <c r="C13" s="50">
        <v>4</v>
      </c>
      <c r="D13" s="51">
        <v>15000</v>
      </c>
      <c r="E13" s="51">
        <f aca="true" t="shared" si="0" ref="E13:E28">C13*D13</f>
        <v>60000</v>
      </c>
      <c r="F13" s="51">
        <v>30000</v>
      </c>
      <c r="G13" s="51">
        <v>15000</v>
      </c>
      <c r="H13" s="51">
        <v>15000</v>
      </c>
      <c r="I13" s="51"/>
      <c r="J13" s="52">
        <f aca="true" t="shared" si="1" ref="J13:J78">SUM(F13:I13)</f>
        <v>60000</v>
      </c>
    </row>
    <row r="14" spans="1:10" s="49" customFormat="1" ht="12.75">
      <c r="A14" s="50">
        <v>3</v>
      </c>
      <c r="B14" s="50" t="s">
        <v>23</v>
      </c>
      <c r="C14" s="50">
        <v>1</v>
      </c>
      <c r="D14" s="51">
        <v>300000</v>
      </c>
      <c r="E14" s="51">
        <f t="shared" si="0"/>
        <v>300000</v>
      </c>
      <c r="F14" s="51"/>
      <c r="G14" s="51">
        <v>300000</v>
      </c>
      <c r="H14" s="51"/>
      <c r="I14" s="51"/>
      <c r="J14" s="52">
        <f t="shared" si="1"/>
        <v>300000</v>
      </c>
    </row>
    <row r="15" spans="1:10" s="49" customFormat="1" ht="12.75">
      <c r="A15" s="50">
        <v>4</v>
      </c>
      <c r="B15" s="50" t="s">
        <v>24</v>
      </c>
      <c r="C15" s="50">
        <v>3</v>
      </c>
      <c r="D15" s="51">
        <v>30000</v>
      </c>
      <c r="E15" s="51">
        <f t="shared" si="0"/>
        <v>90000</v>
      </c>
      <c r="F15" s="51"/>
      <c r="G15" s="51">
        <v>60000</v>
      </c>
      <c r="H15" s="51">
        <v>30000</v>
      </c>
      <c r="I15" s="51"/>
      <c r="J15" s="52">
        <f t="shared" si="1"/>
        <v>90000</v>
      </c>
    </row>
    <row r="16" spans="1:10" s="49" customFormat="1" ht="12.75">
      <c r="A16" s="50">
        <v>5</v>
      </c>
      <c r="B16" s="50" t="s">
        <v>25</v>
      </c>
      <c r="C16" s="50">
        <v>1</v>
      </c>
      <c r="D16" s="51">
        <v>150000</v>
      </c>
      <c r="E16" s="51">
        <f t="shared" si="0"/>
        <v>150000</v>
      </c>
      <c r="F16" s="51"/>
      <c r="G16" s="51">
        <v>150000</v>
      </c>
      <c r="H16" s="51"/>
      <c r="I16" s="51"/>
      <c r="J16" s="52">
        <f t="shared" si="1"/>
        <v>150000</v>
      </c>
    </row>
    <row r="17" spans="1:10" s="49" customFormat="1" ht="12.75">
      <c r="A17" s="50">
        <v>6</v>
      </c>
      <c r="B17" s="50" t="s">
        <v>26</v>
      </c>
      <c r="C17" s="50">
        <v>1</v>
      </c>
      <c r="D17" s="51">
        <v>85000</v>
      </c>
      <c r="E17" s="51">
        <f t="shared" si="0"/>
        <v>85000</v>
      </c>
      <c r="F17" s="51">
        <v>85000</v>
      </c>
      <c r="G17" s="51"/>
      <c r="H17" s="51"/>
      <c r="I17" s="51"/>
      <c r="J17" s="52">
        <f t="shared" si="1"/>
        <v>85000</v>
      </c>
    </row>
    <row r="18" spans="1:10" s="49" customFormat="1" ht="12.75">
      <c r="A18" s="50">
        <v>7</v>
      </c>
      <c r="B18" s="50" t="s">
        <v>27</v>
      </c>
      <c r="C18" s="50">
        <v>2</v>
      </c>
      <c r="D18" s="51">
        <v>5000</v>
      </c>
      <c r="E18" s="51">
        <f t="shared" si="0"/>
        <v>10000</v>
      </c>
      <c r="F18" s="51">
        <v>10000</v>
      </c>
      <c r="G18" s="51"/>
      <c r="H18" s="51"/>
      <c r="I18" s="51"/>
      <c r="J18" s="52">
        <f t="shared" si="1"/>
        <v>10000</v>
      </c>
    </row>
    <row r="19" spans="1:10" s="49" customFormat="1" ht="12.75">
      <c r="A19" s="50">
        <v>8</v>
      </c>
      <c r="B19" s="53" t="s">
        <v>20</v>
      </c>
      <c r="C19" s="50">
        <v>2</v>
      </c>
      <c r="D19" s="51">
        <v>15000</v>
      </c>
      <c r="E19" s="51">
        <f t="shared" si="0"/>
        <v>30000</v>
      </c>
      <c r="F19" s="51">
        <v>30000</v>
      </c>
      <c r="G19" s="51"/>
      <c r="H19" s="51"/>
      <c r="I19" s="51"/>
      <c r="J19" s="52">
        <f t="shared" si="1"/>
        <v>30000</v>
      </c>
    </row>
    <row r="20" spans="1:10" s="49" customFormat="1" ht="12.75">
      <c r="A20" s="50">
        <v>9</v>
      </c>
      <c r="B20" s="50" t="s">
        <v>28</v>
      </c>
      <c r="C20" s="50">
        <v>10</v>
      </c>
      <c r="D20" s="51">
        <v>10000</v>
      </c>
      <c r="E20" s="51">
        <f t="shared" si="0"/>
        <v>100000</v>
      </c>
      <c r="F20" s="51">
        <v>100000</v>
      </c>
      <c r="G20" s="51"/>
      <c r="H20" s="51"/>
      <c r="I20" s="51"/>
      <c r="J20" s="52">
        <f t="shared" si="1"/>
        <v>100000</v>
      </c>
    </row>
    <row r="21" spans="1:10" s="49" customFormat="1" ht="12.75">
      <c r="A21" s="50">
        <v>10</v>
      </c>
      <c r="B21" s="50" t="s">
        <v>29</v>
      </c>
      <c r="C21" s="50">
        <v>1</v>
      </c>
      <c r="D21" s="51">
        <v>30000</v>
      </c>
      <c r="E21" s="51">
        <f t="shared" si="0"/>
        <v>30000</v>
      </c>
      <c r="F21" s="51"/>
      <c r="G21" s="51">
        <v>30000</v>
      </c>
      <c r="H21" s="51"/>
      <c r="I21" s="51"/>
      <c r="J21" s="52">
        <f t="shared" si="1"/>
        <v>30000</v>
      </c>
    </row>
    <row r="22" spans="1:10" s="49" customFormat="1" ht="12.75">
      <c r="A22" s="50">
        <v>11</v>
      </c>
      <c r="B22" s="50" t="s">
        <v>30</v>
      </c>
      <c r="C22" s="50">
        <v>1</v>
      </c>
      <c r="D22" s="51">
        <v>25000</v>
      </c>
      <c r="E22" s="51">
        <f t="shared" si="0"/>
        <v>25000</v>
      </c>
      <c r="F22" s="51"/>
      <c r="G22" s="51"/>
      <c r="H22" s="51"/>
      <c r="I22" s="51">
        <v>25000</v>
      </c>
      <c r="J22" s="52">
        <f t="shared" si="1"/>
        <v>25000</v>
      </c>
    </row>
    <row r="23" spans="1:10" s="49" customFormat="1" ht="12.75">
      <c r="A23" s="50">
        <v>12</v>
      </c>
      <c r="B23" s="50" t="s">
        <v>31</v>
      </c>
      <c r="C23" s="50">
        <v>200</v>
      </c>
      <c r="D23" s="51">
        <v>80</v>
      </c>
      <c r="E23" s="51">
        <f t="shared" si="0"/>
        <v>16000</v>
      </c>
      <c r="F23" s="51"/>
      <c r="G23" s="51">
        <v>16000</v>
      </c>
      <c r="H23" s="51"/>
      <c r="I23" s="51"/>
      <c r="J23" s="52">
        <f t="shared" si="1"/>
        <v>16000</v>
      </c>
    </row>
    <row r="24" spans="1:10" s="49" customFormat="1" ht="12.75">
      <c r="A24" s="50">
        <v>13</v>
      </c>
      <c r="B24" s="50" t="s">
        <v>32</v>
      </c>
      <c r="C24" s="50">
        <v>5</v>
      </c>
      <c r="D24" s="51">
        <v>5000</v>
      </c>
      <c r="E24" s="51">
        <f t="shared" si="0"/>
        <v>25000</v>
      </c>
      <c r="F24" s="51"/>
      <c r="G24" s="51">
        <v>15000</v>
      </c>
      <c r="H24" s="51">
        <v>10000</v>
      </c>
      <c r="I24" s="51"/>
      <c r="J24" s="52">
        <f t="shared" si="1"/>
        <v>25000</v>
      </c>
    </row>
    <row r="25" spans="1:10" s="49" customFormat="1" ht="12.75">
      <c r="A25" s="50">
        <v>14</v>
      </c>
      <c r="B25" s="50" t="s">
        <v>33</v>
      </c>
      <c r="C25" s="50">
        <v>1</v>
      </c>
      <c r="D25" s="51">
        <v>10000</v>
      </c>
      <c r="E25" s="51">
        <f t="shared" si="0"/>
        <v>10000</v>
      </c>
      <c r="F25" s="51"/>
      <c r="G25" s="51"/>
      <c r="H25" s="51">
        <v>10000</v>
      </c>
      <c r="I25" s="51"/>
      <c r="J25" s="52">
        <f t="shared" si="1"/>
        <v>10000</v>
      </c>
    </row>
    <row r="26" spans="1:10" s="49" customFormat="1" ht="12.75">
      <c r="A26" s="50">
        <v>15</v>
      </c>
      <c r="B26" s="50" t="s">
        <v>48</v>
      </c>
      <c r="C26" s="50">
        <v>2</v>
      </c>
      <c r="D26" s="51">
        <v>40000</v>
      </c>
      <c r="E26" s="51">
        <f t="shared" si="0"/>
        <v>80000</v>
      </c>
      <c r="F26" s="51"/>
      <c r="G26" s="51">
        <v>40000</v>
      </c>
      <c r="H26" s="51">
        <v>40000</v>
      </c>
      <c r="I26" s="51"/>
      <c r="J26" s="52">
        <f t="shared" si="1"/>
        <v>80000</v>
      </c>
    </row>
    <row r="27" spans="1:10" s="49" customFormat="1" ht="12.75">
      <c r="A27" s="50">
        <v>16</v>
      </c>
      <c r="B27" s="50" t="s">
        <v>34</v>
      </c>
      <c r="C27" s="50">
        <v>1</v>
      </c>
      <c r="D27" s="51">
        <v>60000</v>
      </c>
      <c r="E27" s="51">
        <f t="shared" si="0"/>
        <v>60000</v>
      </c>
      <c r="F27" s="51">
        <v>20000</v>
      </c>
      <c r="G27" s="51">
        <v>10000</v>
      </c>
      <c r="H27" s="51">
        <v>10000</v>
      </c>
      <c r="I27" s="51">
        <v>20000</v>
      </c>
      <c r="J27" s="52">
        <f t="shared" si="1"/>
        <v>60000</v>
      </c>
    </row>
    <row r="28" spans="1:10" s="49" customFormat="1" ht="12.75">
      <c r="A28" s="50">
        <v>17</v>
      </c>
      <c r="B28" s="50" t="s">
        <v>49</v>
      </c>
      <c r="C28" s="50">
        <v>1</v>
      </c>
      <c r="D28" s="51">
        <v>100000</v>
      </c>
      <c r="E28" s="51">
        <f t="shared" si="0"/>
        <v>100000</v>
      </c>
      <c r="F28" s="51"/>
      <c r="G28" s="51">
        <v>100000</v>
      </c>
      <c r="H28" s="51"/>
      <c r="I28" s="51"/>
      <c r="J28" s="52">
        <f t="shared" si="1"/>
        <v>100000</v>
      </c>
    </row>
    <row r="29" spans="1:10" s="57" customFormat="1" ht="12.75">
      <c r="A29" s="54"/>
      <c r="B29" s="54"/>
      <c r="C29" s="54"/>
      <c r="D29" s="55"/>
      <c r="E29" s="55">
        <f aca="true" t="shared" si="2" ref="E29:J29">SUM(E12:E28)</f>
        <v>1346500</v>
      </c>
      <c r="F29" s="55">
        <f t="shared" si="2"/>
        <v>275000</v>
      </c>
      <c r="G29" s="55">
        <f t="shared" si="2"/>
        <v>836000</v>
      </c>
      <c r="H29" s="55">
        <f t="shared" si="2"/>
        <v>190500</v>
      </c>
      <c r="I29" s="55">
        <f t="shared" si="2"/>
        <v>45000</v>
      </c>
      <c r="J29" s="56">
        <f t="shared" si="2"/>
        <v>1346500</v>
      </c>
    </row>
    <row r="30" spans="1:10" s="49" customFormat="1" ht="14.25">
      <c r="A30" s="137" t="s">
        <v>19</v>
      </c>
      <c r="B30" s="138"/>
      <c r="C30" s="138"/>
      <c r="D30" s="138"/>
      <c r="E30" s="138"/>
      <c r="F30" s="138"/>
      <c r="G30" s="138"/>
      <c r="H30" s="138"/>
      <c r="I30" s="139"/>
      <c r="J30" s="52"/>
    </row>
    <row r="31" spans="1:10" s="49" customFormat="1" ht="12.75">
      <c r="A31" s="50">
        <v>1</v>
      </c>
      <c r="B31" s="53" t="s">
        <v>20</v>
      </c>
      <c r="C31" s="50">
        <v>1</v>
      </c>
      <c r="D31" s="51">
        <v>15000</v>
      </c>
      <c r="E31" s="51">
        <f>C31*D31</f>
        <v>15000</v>
      </c>
      <c r="F31" s="51"/>
      <c r="G31" s="51">
        <v>15000</v>
      </c>
      <c r="H31" s="51"/>
      <c r="I31" s="51"/>
      <c r="J31" s="52">
        <f t="shared" si="1"/>
        <v>15000</v>
      </c>
    </row>
    <row r="32" spans="1:10" s="49" customFormat="1" ht="25.5">
      <c r="A32" s="50">
        <v>2</v>
      </c>
      <c r="B32" s="50" t="s">
        <v>35</v>
      </c>
      <c r="C32" s="50">
        <v>1</v>
      </c>
      <c r="D32" s="51">
        <v>15000</v>
      </c>
      <c r="E32" s="51">
        <f aca="true" t="shared" si="3" ref="E32:E77">C32*D32</f>
        <v>15000</v>
      </c>
      <c r="F32" s="51">
        <v>15000</v>
      </c>
      <c r="G32" s="51"/>
      <c r="H32" s="51"/>
      <c r="I32" s="51"/>
      <c r="J32" s="52">
        <f t="shared" si="1"/>
        <v>15000</v>
      </c>
    </row>
    <row r="33" spans="1:10" s="49" customFormat="1" ht="12.75">
      <c r="A33" s="50">
        <v>3</v>
      </c>
      <c r="B33" s="50" t="s">
        <v>31</v>
      </c>
      <c r="C33" s="50">
        <v>200</v>
      </c>
      <c r="D33" s="51">
        <v>80</v>
      </c>
      <c r="E33" s="51">
        <f t="shared" si="3"/>
        <v>16000</v>
      </c>
      <c r="F33" s="51"/>
      <c r="G33" s="51">
        <v>16000</v>
      </c>
      <c r="H33" s="51"/>
      <c r="I33" s="51"/>
      <c r="J33" s="52">
        <f t="shared" si="1"/>
        <v>16000</v>
      </c>
    </row>
    <row r="34" spans="1:10" s="49" customFormat="1" ht="12.75">
      <c r="A34" s="50">
        <v>4</v>
      </c>
      <c r="B34" s="50" t="s">
        <v>39</v>
      </c>
      <c r="C34" s="50">
        <v>1</v>
      </c>
      <c r="D34" s="51">
        <v>180000</v>
      </c>
      <c r="E34" s="51">
        <f t="shared" si="3"/>
        <v>180000</v>
      </c>
      <c r="F34" s="51">
        <v>180000</v>
      </c>
      <c r="G34" s="51"/>
      <c r="H34" s="51"/>
      <c r="I34" s="51"/>
      <c r="J34" s="52">
        <f t="shared" si="1"/>
        <v>180000</v>
      </c>
    </row>
    <row r="35" spans="1:10" s="49" customFormat="1" ht="12.75">
      <c r="A35" s="50">
        <v>5</v>
      </c>
      <c r="B35" s="50" t="s">
        <v>63</v>
      </c>
      <c r="C35" s="50">
        <v>1000</v>
      </c>
      <c r="D35" s="51">
        <v>30</v>
      </c>
      <c r="E35" s="51">
        <f t="shared" si="3"/>
        <v>30000</v>
      </c>
      <c r="F35" s="51"/>
      <c r="G35" s="51"/>
      <c r="H35" s="51"/>
      <c r="I35" s="51">
        <v>30000</v>
      </c>
      <c r="J35" s="52">
        <f t="shared" si="1"/>
        <v>30000</v>
      </c>
    </row>
    <row r="36" spans="1:10" s="49" customFormat="1" ht="12.75">
      <c r="A36" s="50">
        <v>6</v>
      </c>
      <c r="B36" s="50" t="s">
        <v>118</v>
      </c>
      <c r="C36" s="50">
        <v>1</v>
      </c>
      <c r="D36" s="51">
        <v>500</v>
      </c>
      <c r="E36" s="51">
        <f t="shared" si="3"/>
        <v>500</v>
      </c>
      <c r="F36" s="51">
        <v>500</v>
      </c>
      <c r="G36" s="51"/>
      <c r="H36" s="51"/>
      <c r="I36" s="51"/>
      <c r="J36" s="52">
        <f t="shared" si="1"/>
        <v>500</v>
      </c>
    </row>
    <row r="37" spans="1:10" s="57" customFormat="1" ht="12.75">
      <c r="A37" s="54"/>
      <c r="B37" s="54"/>
      <c r="C37" s="54"/>
      <c r="D37" s="55"/>
      <c r="E37" s="55">
        <f aca="true" t="shared" si="4" ref="E37:J37">SUM(E31:E36)</f>
        <v>256500</v>
      </c>
      <c r="F37" s="55">
        <f t="shared" si="4"/>
        <v>195500</v>
      </c>
      <c r="G37" s="55">
        <f t="shared" si="4"/>
        <v>31000</v>
      </c>
      <c r="H37" s="55">
        <f t="shared" si="4"/>
        <v>0</v>
      </c>
      <c r="I37" s="55">
        <f t="shared" si="4"/>
        <v>30000</v>
      </c>
      <c r="J37" s="55">
        <f t="shared" si="4"/>
        <v>256500</v>
      </c>
    </row>
    <row r="38" spans="1:10" s="49" customFormat="1" ht="14.25">
      <c r="A38" s="137" t="s">
        <v>36</v>
      </c>
      <c r="B38" s="138"/>
      <c r="C38" s="138"/>
      <c r="D38" s="138"/>
      <c r="E38" s="138"/>
      <c r="F38" s="138"/>
      <c r="G38" s="138"/>
      <c r="H38" s="138"/>
      <c r="I38" s="139"/>
      <c r="J38" s="52"/>
    </row>
    <row r="39" spans="1:10" s="49" customFormat="1" ht="12.75">
      <c r="A39" s="50">
        <v>1</v>
      </c>
      <c r="B39" s="50" t="s">
        <v>64</v>
      </c>
      <c r="C39" s="50">
        <v>1</v>
      </c>
      <c r="D39" s="51">
        <v>3000</v>
      </c>
      <c r="E39" s="51">
        <f t="shared" si="3"/>
        <v>3000</v>
      </c>
      <c r="F39" s="51">
        <v>3000</v>
      </c>
      <c r="G39" s="51"/>
      <c r="H39" s="51"/>
      <c r="I39" s="51"/>
      <c r="J39" s="52">
        <f aca="true" t="shared" si="5" ref="J39:J44">SUM(F39:I39)</f>
        <v>3000</v>
      </c>
    </row>
    <row r="40" spans="1:10" s="49" customFormat="1" ht="38.25">
      <c r="A40" s="50">
        <v>2</v>
      </c>
      <c r="B40" s="50" t="s">
        <v>37</v>
      </c>
      <c r="C40" s="50">
        <v>1000</v>
      </c>
      <c r="D40" s="51">
        <v>27</v>
      </c>
      <c r="E40" s="51">
        <f t="shared" si="3"/>
        <v>27000</v>
      </c>
      <c r="F40" s="51">
        <v>10000</v>
      </c>
      <c r="G40" s="51"/>
      <c r="H40" s="51">
        <v>17000</v>
      </c>
      <c r="I40" s="51"/>
      <c r="J40" s="52">
        <f t="shared" si="5"/>
        <v>27000</v>
      </c>
    </row>
    <row r="41" spans="1:10" s="49" customFormat="1" ht="12.75">
      <c r="A41" s="50">
        <v>3</v>
      </c>
      <c r="B41" s="50" t="s">
        <v>60</v>
      </c>
      <c r="C41" s="50">
        <v>1</v>
      </c>
      <c r="D41" s="51">
        <v>30000</v>
      </c>
      <c r="E41" s="51">
        <f t="shared" si="3"/>
        <v>30000</v>
      </c>
      <c r="F41" s="51">
        <v>30000</v>
      </c>
      <c r="G41" s="51"/>
      <c r="H41" s="51"/>
      <c r="I41" s="51"/>
      <c r="J41" s="52">
        <f t="shared" si="5"/>
        <v>30000</v>
      </c>
    </row>
    <row r="42" spans="1:10" s="49" customFormat="1" ht="12.75">
      <c r="A42" s="50">
        <v>4</v>
      </c>
      <c r="B42" s="50" t="s">
        <v>61</v>
      </c>
      <c r="C42" s="50">
        <v>1</v>
      </c>
      <c r="D42" s="51">
        <v>70000</v>
      </c>
      <c r="E42" s="51">
        <f t="shared" si="3"/>
        <v>70000</v>
      </c>
      <c r="F42" s="51"/>
      <c r="G42" s="51">
        <v>70000</v>
      </c>
      <c r="H42" s="51"/>
      <c r="I42" s="51"/>
      <c r="J42" s="52">
        <f t="shared" si="5"/>
        <v>70000</v>
      </c>
    </row>
    <row r="43" spans="1:10" s="49" customFormat="1" ht="12.75">
      <c r="A43" s="50">
        <v>5</v>
      </c>
      <c r="B43" s="50" t="s">
        <v>62</v>
      </c>
      <c r="C43" s="50">
        <v>1</v>
      </c>
      <c r="D43" s="51">
        <v>25000</v>
      </c>
      <c r="E43" s="51">
        <f t="shared" si="3"/>
        <v>25000</v>
      </c>
      <c r="F43" s="51"/>
      <c r="G43" s="51">
        <v>25000</v>
      </c>
      <c r="H43" s="51"/>
      <c r="I43" s="51"/>
      <c r="J43" s="52">
        <f t="shared" si="5"/>
        <v>25000</v>
      </c>
    </row>
    <row r="44" spans="1:10" s="49" customFormat="1" ht="12.75">
      <c r="A44" s="50">
        <v>6</v>
      </c>
      <c r="B44" s="50" t="s">
        <v>58</v>
      </c>
      <c r="C44" s="50">
        <v>1</v>
      </c>
      <c r="D44" s="51">
        <v>1500</v>
      </c>
      <c r="E44" s="51">
        <f t="shared" si="3"/>
        <v>1500</v>
      </c>
      <c r="F44" s="51"/>
      <c r="G44" s="51"/>
      <c r="H44" s="51">
        <v>1500</v>
      </c>
      <c r="I44" s="51"/>
      <c r="J44" s="52">
        <f t="shared" si="5"/>
        <v>1500</v>
      </c>
    </row>
    <row r="45" spans="1:10" s="57" customFormat="1" ht="12.75">
      <c r="A45" s="54"/>
      <c r="B45" s="54"/>
      <c r="C45" s="54"/>
      <c r="D45" s="55"/>
      <c r="E45" s="55">
        <f aca="true" t="shared" si="6" ref="E45:J45">SUM(E39:E44)</f>
        <v>156500</v>
      </c>
      <c r="F45" s="55">
        <f t="shared" si="6"/>
        <v>43000</v>
      </c>
      <c r="G45" s="55">
        <f t="shared" si="6"/>
        <v>95000</v>
      </c>
      <c r="H45" s="55">
        <f t="shared" si="6"/>
        <v>18500</v>
      </c>
      <c r="I45" s="55">
        <f t="shared" si="6"/>
        <v>0</v>
      </c>
      <c r="J45" s="55">
        <f t="shared" si="6"/>
        <v>156500</v>
      </c>
    </row>
    <row r="46" spans="1:10" s="49" customFormat="1" ht="14.25">
      <c r="A46" s="137" t="s">
        <v>38</v>
      </c>
      <c r="B46" s="138"/>
      <c r="C46" s="138"/>
      <c r="D46" s="138"/>
      <c r="E46" s="138"/>
      <c r="F46" s="138"/>
      <c r="G46" s="138"/>
      <c r="H46" s="138"/>
      <c r="I46" s="139"/>
      <c r="J46" s="52"/>
    </row>
    <row r="47" spans="1:10" s="49" customFormat="1" ht="12.75">
      <c r="A47" s="50">
        <v>1</v>
      </c>
      <c r="B47" s="50" t="s">
        <v>39</v>
      </c>
      <c r="C47" s="50">
        <v>1</v>
      </c>
      <c r="D47" s="51">
        <v>180000</v>
      </c>
      <c r="E47" s="51">
        <f t="shared" si="3"/>
        <v>180000</v>
      </c>
      <c r="F47" s="51">
        <v>180000</v>
      </c>
      <c r="G47" s="51"/>
      <c r="H47" s="51"/>
      <c r="I47" s="51"/>
      <c r="J47" s="52">
        <f t="shared" si="1"/>
        <v>180000</v>
      </c>
    </row>
    <row r="48" spans="1:10" s="49" customFormat="1" ht="12.75">
      <c r="A48" s="50">
        <v>2</v>
      </c>
      <c r="B48" s="53" t="s">
        <v>20</v>
      </c>
      <c r="C48" s="50">
        <v>1</v>
      </c>
      <c r="D48" s="51">
        <v>15000</v>
      </c>
      <c r="E48" s="51">
        <f t="shared" si="3"/>
        <v>15000</v>
      </c>
      <c r="F48" s="51">
        <v>15000</v>
      </c>
      <c r="G48" s="51"/>
      <c r="H48" s="51"/>
      <c r="I48" s="51"/>
      <c r="J48" s="52">
        <f t="shared" si="1"/>
        <v>15000</v>
      </c>
    </row>
    <row r="49" spans="1:10" s="49" customFormat="1" ht="12.75">
      <c r="A49" s="50">
        <v>3</v>
      </c>
      <c r="B49" s="50" t="s">
        <v>55</v>
      </c>
      <c r="C49" s="50">
        <v>2</v>
      </c>
      <c r="D49" s="51">
        <v>178</v>
      </c>
      <c r="E49" s="51">
        <f t="shared" si="3"/>
        <v>356</v>
      </c>
      <c r="F49" s="51"/>
      <c r="G49" s="51">
        <v>356</v>
      </c>
      <c r="H49" s="51"/>
      <c r="I49" s="51"/>
      <c r="J49" s="52">
        <f t="shared" si="1"/>
        <v>356</v>
      </c>
    </row>
    <row r="50" spans="1:10" s="49" customFormat="1" ht="12.75">
      <c r="A50" s="50">
        <v>4</v>
      </c>
      <c r="B50" s="50" t="s">
        <v>56</v>
      </c>
      <c r="C50" s="50">
        <v>1</v>
      </c>
      <c r="D50" s="51">
        <v>75000</v>
      </c>
      <c r="E50" s="51">
        <f t="shared" si="3"/>
        <v>75000</v>
      </c>
      <c r="F50" s="51"/>
      <c r="G50" s="51">
        <v>75000</v>
      </c>
      <c r="H50" s="51"/>
      <c r="I50" s="51"/>
      <c r="J50" s="52">
        <f t="shared" si="1"/>
        <v>75000</v>
      </c>
    </row>
    <row r="51" spans="1:10" s="49" customFormat="1" ht="12.75">
      <c r="A51" s="50">
        <v>5</v>
      </c>
      <c r="B51" s="50" t="s">
        <v>57</v>
      </c>
      <c r="C51" s="50">
        <v>120</v>
      </c>
      <c r="D51" s="51">
        <v>300</v>
      </c>
      <c r="E51" s="51">
        <f t="shared" si="3"/>
        <v>36000</v>
      </c>
      <c r="F51" s="51"/>
      <c r="G51" s="51">
        <v>36000</v>
      </c>
      <c r="H51" s="51"/>
      <c r="I51" s="51"/>
      <c r="J51" s="52">
        <f t="shared" si="1"/>
        <v>36000</v>
      </c>
    </row>
    <row r="52" spans="1:10" s="49" customFormat="1" ht="12.75">
      <c r="A52" s="50">
        <v>6</v>
      </c>
      <c r="B52" s="50" t="s">
        <v>58</v>
      </c>
      <c r="C52" s="50">
        <v>1</v>
      </c>
      <c r="D52" s="51">
        <v>2500</v>
      </c>
      <c r="E52" s="51">
        <f t="shared" si="3"/>
        <v>2500</v>
      </c>
      <c r="F52" s="51">
        <v>2000</v>
      </c>
      <c r="G52" s="51"/>
      <c r="H52" s="51"/>
      <c r="I52" s="51">
        <v>3000</v>
      </c>
      <c r="J52" s="52">
        <f t="shared" si="1"/>
        <v>5000</v>
      </c>
    </row>
    <row r="53" spans="1:10" s="57" customFormat="1" ht="12.75">
      <c r="A53" s="54"/>
      <c r="B53" s="54"/>
      <c r="C53" s="54"/>
      <c r="D53" s="55"/>
      <c r="E53" s="55">
        <f aca="true" t="shared" si="7" ref="E53:J53">SUM(E47:E52)</f>
        <v>308856</v>
      </c>
      <c r="F53" s="55">
        <f t="shared" si="7"/>
        <v>197000</v>
      </c>
      <c r="G53" s="55">
        <f t="shared" si="7"/>
        <v>111356</v>
      </c>
      <c r="H53" s="55">
        <f t="shared" si="7"/>
        <v>0</v>
      </c>
      <c r="I53" s="55">
        <f t="shared" si="7"/>
        <v>3000</v>
      </c>
      <c r="J53" s="55">
        <f t="shared" si="7"/>
        <v>311356</v>
      </c>
    </row>
    <row r="54" spans="1:10" s="49" customFormat="1" ht="12.75">
      <c r="A54" s="50"/>
      <c r="B54" s="50"/>
      <c r="C54" s="50"/>
      <c r="D54" s="51"/>
      <c r="E54" s="51"/>
      <c r="F54" s="51"/>
      <c r="G54" s="51"/>
      <c r="H54" s="51"/>
      <c r="I54" s="51"/>
      <c r="J54" s="52"/>
    </row>
    <row r="55" spans="1:10" s="49" customFormat="1" ht="14.25">
      <c r="A55" s="137" t="s">
        <v>50</v>
      </c>
      <c r="B55" s="138"/>
      <c r="C55" s="138"/>
      <c r="D55" s="138"/>
      <c r="E55" s="138"/>
      <c r="F55" s="138"/>
      <c r="G55" s="138"/>
      <c r="H55" s="138"/>
      <c r="I55" s="139"/>
      <c r="J55" s="52"/>
    </row>
    <row r="56" spans="1:10" s="49" customFormat="1" ht="12.75">
      <c r="A56" s="50">
        <v>1</v>
      </c>
      <c r="B56" s="50" t="s">
        <v>39</v>
      </c>
      <c r="C56" s="50">
        <v>1</v>
      </c>
      <c r="D56" s="51">
        <v>180000</v>
      </c>
      <c r="E56" s="51">
        <f t="shared" si="3"/>
        <v>180000</v>
      </c>
      <c r="F56" s="51">
        <v>180000</v>
      </c>
      <c r="G56" s="51"/>
      <c r="H56" s="51"/>
      <c r="I56" s="51"/>
      <c r="J56" s="52">
        <f t="shared" si="1"/>
        <v>180000</v>
      </c>
    </row>
    <row r="57" spans="1:10" s="49" customFormat="1" ht="12.75">
      <c r="A57" s="50">
        <v>2</v>
      </c>
      <c r="B57" s="50" t="s">
        <v>54</v>
      </c>
      <c r="C57" s="50">
        <v>1</v>
      </c>
      <c r="D57" s="51">
        <v>25000</v>
      </c>
      <c r="E57" s="51">
        <f t="shared" si="3"/>
        <v>25000</v>
      </c>
      <c r="F57" s="51"/>
      <c r="G57" s="51">
        <v>25000</v>
      </c>
      <c r="H57" s="51"/>
      <c r="I57" s="51"/>
      <c r="J57" s="52">
        <f t="shared" si="1"/>
        <v>25000</v>
      </c>
    </row>
    <row r="58" spans="1:10" s="49" customFormat="1" ht="12.75">
      <c r="A58" s="50">
        <v>3</v>
      </c>
      <c r="B58" s="50" t="s">
        <v>51</v>
      </c>
      <c r="C58" s="50">
        <v>1</v>
      </c>
      <c r="D58" s="51">
        <v>75000</v>
      </c>
      <c r="E58" s="51">
        <f t="shared" si="3"/>
        <v>75000</v>
      </c>
      <c r="F58" s="51"/>
      <c r="G58" s="51">
        <v>75000</v>
      </c>
      <c r="H58" s="51"/>
      <c r="I58" s="51"/>
      <c r="J58" s="52">
        <f t="shared" si="1"/>
        <v>75000</v>
      </c>
    </row>
    <row r="59" spans="1:10" s="49" customFormat="1" ht="12.75">
      <c r="A59" s="50">
        <v>4</v>
      </c>
      <c r="B59" s="50" t="s">
        <v>52</v>
      </c>
      <c r="C59" s="50">
        <v>1</v>
      </c>
      <c r="D59" s="51">
        <v>50000</v>
      </c>
      <c r="E59" s="51">
        <f t="shared" si="3"/>
        <v>50000</v>
      </c>
      <c r="F59" s="51"/>
      <c r="G59" s="51">
        <v>25000</v>
      </c>
      <c r="H59" s="51">
        <v>25000</v>
      </c>
      <c r="I59" s="51"/>
      <c r="J59" s="52">
        <f t="shared" si="1"/>
        <v>50000</v>
      </c>
    </row>
    <row r="60" spans="1:10" s="49" customFormat="1" ht="12.75">
      <c r="A60" s="50">
        <v>5</v>
      </c>
      <c r="B60" s="50" t="s">
        <v>53</v>
      </c>
      <c r="C60" s="50">
        <v>2</v>
      </c>
      <c r="D60" s="51">
        <v>10000</v>
      </c>
      <c r="E60" s="51">
        <f t="shared" si="3"/>
        <v>20000</v>
      </c>
      <c r="F60" s="51"/>
      <c r="G60" s="51"/>
      <c r="H60" s="51"/>
      <c r="I60" s="51">
        <v>20000</v>
      </c>
      <c r="J60" s="52">
        <f t="shared" si="1"/>
        <v>20000</v>
      </c>
    </row>
    <row r="61" spans="1:10" s="49" customFormat="1" ht="25.5">
      <c r="A61" s="50">
        <v>6</v>
      </c>
      <c r="B61" s="50" t="s">
        <v>59</v>
      </c>
      <c r="C61" s="50">
        <v>1</v>
      </c>
      <c r="D61" s="51">
        <v>100000</v>
      </c>
      <c r="E61" s="51">
        <f t="shared" si="3"/>
        <v>100000</v>
      </c>
      <c r="F61" s="51"/>
      <c r="G61" s="51">
        <v>100000</v>
      </c>
      <c r="H61" s="51"/>
      <c r="I61" s="51"/>
      <c r="J61" s="52">
        <f t="shared" si="1"/>
        <v>100000</v>
      </c>
    </row>
    <row r="62" spans="1:10" s="49" customFormat="1" ht="12.75">
      <c r="A62" s="50">
        <v>7</v>
      </c>
      <c r="B62" s="50" t="s">
        <v>65</v>
      </c>
      <c r="C62" s="50">
        <v>600</v>
      </c>
      <c r="D62" s="51">
        <v>25</v>
      </c>
      <c r="E62" s="51">
        <f t="shared" si="3"/>
        <v>15000</v>
      </c>
      <c r="F62" s="51">
        <v>10000</v>
      </c>
      <c r="G62" s="51"/>
      <c r="H62" s="51"/>
      <c r="I62" s="51">
        <v>5000</v>
      </c>
      <c r="J62" s="52">
        <f t="shared" si="1"/>
        <v>15000</v>
      </c>
    </row>
    <row r="63" spans="1:10" s="49" customFormat="1" ht="12.75">
      <c r="A63" s="50">
        <v>8</v>
      </c>
      <c r="B63" s="50" t="s">
        <v>68</v>
      </c>
      <c r="C63" s="50">
        <v>1000</v>
      </c>
      <c r="D63" s="51">
        <v>30</v>
      </c>
      <c r="E63" s="51">
        <f t="shared" si="3"/>
        <v>30000</v>
      </c>
      <c r="F63" s="51"/>
      <c r="G63" s="51"/>
      <c r="H63" s="51"/>
      <c r="I63" s="51">
        <v>30000</v>
      </c>
      <c r="J63" s="52">
        <f t="shared" si="1"/>
        <v>30000</v>
      </c>
    </row>
    <row r="64" spans="1:10" s="49" customFormat="1" ht="25.5">
      <c r="A64" s="50">
        <v>9</v>
      </c>
      <c r="B64" s="50" t="s">
        <v>66</v>
      </c>
      <c r="C64" s="50">
        <v>1</v>
      </c>
      <c r="D64" s="51">
        <v>1500</v>
      </c>
      <c r="E64" s="51">
        <f t="shared" si="3"/>
        <v>1500</v>
      </c>
      <c r="F64" s="51"/>
      <c r="G64" s="51">
        <v>1500</v>
      </c>
      <c r="H64" s="51"/>
      <c r="I64" s="51"/>
      <c r="J64" s="52">
        <f t="shared" si="1"/>
        <v>1500</v>
      </c>
    </row>
    <row r="65" spans="1:10" s="49" customFormat="1" ht="38.25">
      <c r="A65" s="50">
        <v>10</v>
      </c>
      <c r="B65" s="50" t="s">
        <v>67</v>
      </c>
      <c r="C65" s="50">
        <v>1</v>
      </c>
      <c r="D65" s="51">
        <v>15000</v>
      </c>
      <c r="E65" s="51">
        <f t="shared" si="3"/>
        <v>15000</v>
      </c>
      <c r="F65" s="51"/>
      <c r="G65" s="51">
        <v>15000</v>
      </c>
      <c r="H65" s="51"/>
      <c r="I65" s="51"/>
      <c r="J65" s="52">
        <f t="shared" si="1"/>
        <v>15000</v>
      </c>
    </row>
    <row r="66" spans="1:10" s="57" customFormat="1" ht="12.75">
      <c r="A66" s="54"/>
      <c r="B66" s="54"/>
      <c r="C66" s="54"/>
      <c r="D66" s="55"/>
      <c r="E66" s="55">
        <f aca="true" t="shared" si="8" ref="E66:J66">SUM(E56:E65)</f>
        <v>511500</v>
      </c>
      <c r="F66" s="55">
        <f t="shared" si="8"/>
        <v>190000</v>
      </c>
      <c r="G66" s="55">
        <f t="shared" si="8"/>
        <v>241500</v>
      </c>
      <c r="H66" s="55">
        <f t="shared" si="8"/>
        <v>25000</v>
      </c>
      <c r="I66" s="55">
        <f t="shared" si="8"/>
        <v>55000</v>
      </c>
      <c r="J66" s="55">
        <f t="shared" si="8"/>
        <v>511500</v>
      </c>
    </row>
    <row r="67" spans="1:10" s="49" customFormat="1" ht="12.75">
      <c r="A67" s="50"/>
      <c r="B67" s="50"/>
      <c r="C67" s="50"/>
      <c r="D67" s="51"/>
      <c r="E67" s="51"/>
      <c r="F67" s="51"/>
      <c r="G67" s="51"/>
      <c r="H67" s="51"/>
      <c r="I67" s="51"/>
      <c r="J67" s="52"/>
    </row>
    <row r="68" spans="1:10" s="49" customFormat="1" ht="14.25">
      <c r="A68" s="137" t="s">
        <v>89</v>
      </c>
      <c r="B68" s="138"/>
      <c r="C68" s="138"/>
      <c r="D68" s="138"/>
      <c r="E68" s="138"/>
      <c r="F68" s="138"/>
      <c r="G68" s="138"/>
      <c r="H68" s="138"/>
      <c r="I68" s="139"/>
      <c r="J68" s="52"/>
    </row>
    <row r="69" spans="1:10" s="49" customFormat="1" ht="12.75">
      <c r="A69" s="50">
        <v>1</v>
      </c>
      <c r="B69" s="50" t="s">
        <v>69</v>
      </c>
      <c r="C69" s="50">
        <v>800</v>
      </c>
      <c r="D69" s="51">
        <v>270</v>
      </c>
      <c r="E69" s="51">
        <f t="shared" si="3"/>
        <v>216000</v>
      </c>
      <c r="F69" s="51"/>
      <c r="G69" s="51">
        <v>100000</v>
      </c>
      <c r="H69" s="51">
        <v>116000</v>
      </c>
      <c r="I69" s="51"/>
      <c r="J69" s="52">
        <f t="shared" si="1"/>
        <v>216000</v>
      </c>
    </row>
    <row r="70" spans="1:10" s="49" customFormat="1" ht="12.75">
      <c r="A70" s="50">
        <v>2</v>
      </c>
      <c r="B70" s="50" t="s">
        <v>58</v>
      </c>
      <c r="C70" s="50">
        <v>1</v>
      </c>
      <c r="D70" s="51">
        <v>6000</v>
      </c>
      <c r="E70" s="51">
        <f t="shared" si="3"/>
        <v>6000</v>
      </c>
      <c r="F70" s="51"/>
      <c r="G70" s="51">
        <v>3000</v>
      </c>
      <c r="H70" s="51">
        <v>3000</v>
      </c>
      <c r="I70" s="51"/>
      <c r="J70" s="52">
        <f t="shared" si="1"/>
        <v>6000</v>
      </c>
    </row>
    <row r="71" spans="1:10" s="49" customFormat="1" ht="12.75">
      <c r="A71" s="50"/>
      <c r="B71" s="50" t="s">
        <v>109</v>
      </c>
      <c r="C71" s="50">
        <v>1</v>
      </c>
      <c r="D71" s="51">
        <v>6500</v>
      </c>
      <c r="E71" s="51">
        <f t="shared" si="3"/>
        <v>6500</v>
      </c>
      <c r="F71" s="51">
        <v>6500</v>
      </c>
      <c r="G71" s="51"/>
      <c r="H71" s="51"/>
      <c r="I71" s="51"/>
      <c r="J71" s="52">
        <f t="shared" si="1"/>
        <v>6500</v>
      </c>
    </row>
    <row r="72" spans="1:10" s="49" customFormat="1" ht="12.75">
      <c r="A72" s="50"/>
      <c r="B72" s="50"/>
      <c r="C72" s="50"/>
      <c r="D72" s="51"/>
      <c r="E72" s="51">
        <f t="shared" si="3"/>
        <v>0</v>
      </c>
      <c r="F72" s="51"/>
      <c r="G72" s="51"/>
      <c r="H72" s="51"/>
      <c r="I72" s="51"/>
      <c r="J72" s="52">
        <f t="shared" si="1"/>
        <v>0</v>
      </c>
    </row>
    <row r="73" spans="1:10" s="49" customFormat="1" ht="12.75">
      <c r="A73" s="50"/>
      <c r="B73" s="50"/>
      <c r="C73" s="50"/>
      <c r="D73" s="51"/>
      <c r="E73" s="51">
        <f t="shared" si="3"/>
        <v>0</v>
      </c>
      <c r="F73" s="51"/>
      <c r="G73" s="51"/>
      <c r="H73" s="51"/>
      <c r="I73" s="51"/>
      <c r="J73" s="52">
        <f t="shared" si="1"/>
        <v>0</v>
      </c>
    </row>
    <row r="74" spans="1:10" s="49" customFormat="1" ht="12.75">
      <c r="A74" s="50"/>
      <c r="B74" s="50"/>
      <c r="C74" s="50"/>
      <c r="D74" s="51"/>
      <c r="E74" s="51">
        <f t="shared" si="3"/>
        <v>0</v>
      </c>
      <c r="F74" s="51"/>
      <c r="G74" s="51"/>
      <c r="H74" s="51"/>
      <c r="I74" s="51"/>
      <c r="J74" s="52">
        <f t="shared" si="1"/>
        <v>0</v>
      </c>
    </row>
    <row r="75" spans="1:10" s="57" customFormat="1" ht="12.75">
      <c r="A75" s="54"/>
      <c r="B75" s="54"/>
      <c r="C75" s="54"/>
      <c r="D75" s="55"/>
      <c r="E75" s="55">
        <f aca="true" t="shared" si="9" ref="E75:J75">SUM(E69:E74)</f>
        <v>228500</v>
      </c>
      <c r="F75" s="55">
        <f t="shared" si="9"/>
        <v>6500</v>
      </c>
      <c r="G75" s="55">
        <f t="shared" si="9"/>
        <v>103000</v>
      </c>
      <c r="H75" s="55">
        <f t="shared" si="9"/>
        <v>119000</v>
      </c>
      <c r="I75" s="55">
        <f t="shared" si="9"/>
        <v>0</v>
      </c>
      <c r="J75" s="55">
        <f t="shared" si="9"/>
        <v>228500</v>
      </c>
    </row>
    <row r="76" spans="1:10" s="49" customFormat="1" ht="14.25">
      <c r="A76" s="137" t="s">
        <v>70</v>
      </c>
      <c r="B76" s="138"/>
      <c r="C76" s="138"/>
      <c r="D76" s="138"/>
      <c r="E76" s="138"/>
      <c r="F76" s="138"/>
      <c r="G76" s="138"/>
      <c r="H76" s="138"/>
      <c r="I76" s="139"/>
      <c r="J76" s="52"/>
    </row>
    <row r="77" spans="1:10" s="49" customFormat="1" ht="12.75">
      <c r="A77" s="50">
        <v>1</v>
      </c>
      <c r="B77" s="50" t="s">
        <v>71</v>
      </c>
      <c r="C77" s="50">
        <v>29</v>
      </c>
      <c r="D77" s="51">
        <v>270</v>
      </c>
      <c r="E77" s="51">
        <f t="shared" si="3"/>
        <v>7830</v>
      </c>
      <c r="F77" s="51"/>
      <c r="G77" s="51">
        <v>5000</v>
      </c>
      <c r="H77" s="51">
        <v>2830</v>
      </c>
      <c r="I77" s="51"/>
      <c r="J77" s="52">
        <f t="shared" si="1"/>
        <v>7830</v>
      </c>
    </row>
    <row r="78" spans="1:10" s="49" customFormat="1" ht="25.5">
      <c r="A78" s="50">
        <v>2</v>
      </c>
      <c r="B78" s="50" t="s">
        <v>72</v>
      </c>
      <c r="C78" s="50">
        <v>60</v>
      </c>
      <c r="D78" s="51">
        <v>180</v>
      </c>
      <c r="E78" s="51">
        <f>C78*D78</f>
        <v>10800</v>
      </c>
      <c r="F78" s="51"/>
      <c r="G78" s="51">
        <v>10800</v>
      </c>
      <c r="H78" s="51"/>
      <c r="I78" s="51"/>
      <c r="J78" s="52">
        <f t="shared" si="1"/>
        <v>10800</v>
      </c>
    </row>
    <row r="79" spans="1:10" s="57" customFormat="1" ht="12.75">
      <c r="A79" s="54"/>
      <c r="B79" s="54"/>
      <c r="C79" s="54"/>
      <c r="D79" s="55"/>
      <c r="E79" s="55">
        <f aca="true" t="shared" si="10" ref="E79:J79">SUM(E77:E78)</f>
        <v>18630</v>
      </c>
      <c r="F79" s="55">
        <f t="shared" si="10"/>
        <v>0</v>
      </c>
      <c r="G79" s="55">
        <f t="shared" si="10"/>
        <v>15800</v>
      </c>
      <c r="H79" s="55">
        <f t="shared" si="10"/>
        <v>2830</v>
      </c>
      <c r="I79" s="55">
        <f t="shared" si="10"/>
        <v>0</v>
      </c>
      <c r="J79" s="55">
        <f t="shared" si="10"/>
        <v>18630</v>
      </c>
    </row>
    <row r="80" spans="1:10" s="57" customFormat="1" ht="14.25">
      <c r="A80" s="137" t="s">
        <v>110</v>
      </c>
      <c r="B80" s="138"/>
      <c r="C80" s="138"/>
      <c r="D80" s="138"/>
      <c r="E80" s="138"/>
      <c r="F80" s="138"/>
      <c r="G80" s="138"/>
      <c r="H80" s="138"/>
      <c r="I80" s="139"/>
      <c r="J80" s="58"/>
    </row>
    <row r="81" spans="1:10" s="62" customFormat="1" ht="13.5" customHeight="1">
      <c r="A81" s="59">
        <v>1</v>
      </c>
      <c r="B81" s="59" t="s">
        <v>109</v>
      </c>
      <c r="C81" s="59">
        <v>1</v>
      </c>
      <c r="D81" s="60">
        <v>6500</v>
      </c>
      <c r="E81" s="60">
        <f aca="true" t="shared" si="11" ref="E81:E86">D81*C81</f>
        <v>6500</v>
      </c>
      <c r="F81" s="60">
        <v>6500</v>
      </c>
      <c r="G81" s="60"/>
      <c r="H81" s="60"/>
      <c r="I81" s="60"/>
      <c r="J81" s="61">
        <f>SUM(F81:I81)</f>
        <v>6500</v>
      </c>
    </row>
    <row r="82" spans="1:10" s="62" customFormat="1" ht="13.5" customHeight="1">
      <c r="A82" s="59"/>
      <c r="B82" s="59" t="s">
        <v>111</v>
      </c>
      <c r="C82" s="59">
        <v>1</v>
      </c>
      <c r="D82" s="60">
        <v>1000</v>
      </c>
      <c r="E82" s="60">
        <f t="shared" si="11"/>
        <v>1000</v>
      </c>
      <c r="F82" s="60"/>
      <c r="G82" s="60">
        <v>1000</v>
      </c>
      <c r="H82" s="60"/>
      <c r="I82" s="60"/>
      <c r="J82" s="61">
        <f aca="true" t="shared" si="12" ref="J82:J91">SUM(F82:I82)</f>
        <v>1000</v>
      </c>
    </row>
    <row r="83" spans="1:10" s="62" customFormat="1" ht="13.5" customHeight="1">
      <c r="A83" s="59"/>
      <c r="B83" s="59" t="s">
        <v>112</v>
      </c>
      <c r="C83" s="59">
        <v>1</v>
      </c>
      <c r="D83" s="60">
        <v>3000</v>
      </c>
      <c r="E83" s="60">
        <f t="shared" si="11"/>
        <v>3000</v>
      </c>
      <c r="F83" s="60"/>
      <c r="G83" s="60">
        <v>3000</v>
      </c>
      <c r="H83" s="60"/>
      <c r="I83" s="60"/>
      <c r="J83" s="61">
        <f t="shared" si="12"/>
        <v>3000</v>
      </c>
    </row>
    <row r="84" spans="1:10" s="62" customFormat="1" ht="13.5" customHeight="1">
      <c r="A84" s="59"/>
      <c r="B84" s="59" t="s">
        <v>113</v>
      </c>
      <c r="C84" s="59">
        <v>1</v>
      </c>
      <c r="D84" s="60">
        <v>3000</v>
      </c>
      <c r="E84" s="60">
        <f t="shared" si="11"/>
        <v>3000</v>
      </c>
      <c r="F84" s="60"/>
      <c r="G84" s="60">
        <v>3000</v>
      </c>
      <c r="H84" s="60"/>
      <c r="I84" s="60"/>
      <c r="J84" s="61">
        <f t="shared" si="12"/>
        <v>3000</v>
      </c>
    </row>
    <row r="85" spans="1:10" s="62" customFormat="1" ht="13.5" customHeight="1">
      <c r="A85" s="59"/>
      <c r="B85" s="59" t="s">
        <v>114</v>
      </c>
      <c r="C85" s="59">
        <v>1</v>
      </c>
      <c r="D85" s="60">
        <v>1000</v>
      </c>
      <c r="E85" s="60">
        <f t="shared" si="11"/>
        <v>1000</v>
      </c>
      <c r="F85" s="60"/>
      <c r="G85" s="60">
        <v>1000</v>
      </c>
      <c r="H85" s="60"/>
      <c r="I85" s="60"/>
      <c r="J85" s="61">
        <f t="shared" si="12"/>
        <v>1000</v>
      </c>
    </row>
    <row r="86" spans="1:10" s="62" customFormat="1" ht="13.5" customHeight="1">
      <c r="A86" s="59"/>
      <c r="B86" s="59" t="s">
        <v>117</v>
      </c>
      <c r="C86" s="59">
        <v>1</v>
      </c>
      <c r="D86" s="60">
        <v>2500</v>
      </c>
      <c r="E86" s="60">
        <f t="shared" si="11"/>
        <v>2500</v>
      </c>
      <c r="F86" s="60">
        <v>2500</v>
      </c>
      <c r="G86" s="60"/>
      <c r="H86" s="60"/>
      <c r="I86" s="60"/>
      <c r="J86" s="61">
        <f t="shared" si="12"/>
        <v>2500</v>
      </c>
    </row>
    <row r="87" spans="1:10" s="57" customFormat="1" ht="13.5" customHeight="1">
      <c r="A87" s="54"/>
      <c r="B87" s="54"/>
      <c r="C87" s="54"/>
      <c r="D87" s="55"/>
      <c r="E87" s="55">
        <f aca="true" t="shared" si="13" ref="E87:J87">SUM(E81:E86)</f>
        <v>17000</v>
      </c>
      <c r="F87" s="55">
        <f t="shared" si="13"/>
        <v>9000</v>
      </c>
      <c r="G87" s="55">
        <f t="shared" si="13"/>
        <v>8000</v>
      </c>
      <c r="H87" s="55">
        <f t="shared" si="13"/>
        <v>0</v>
      </c>
      <c r="I87" s="55">
        <f t="shared" si="13"/>
        <v>0</v>
      </c>
      <c r="J87" s="55">
        <f t="shared" si="13"/>
        <v>17000</v>
      </c>
    </row>
    <row r="88" spans="1:10" s="62" customFormat="1" ht="13.5" customHeight="1">
      <c r="A88" s="137" t="s">
        <v>115</v>
      </c>
      <c r="B88" s="138"/>
      <c r="C88" s="138"/>
      <c r="D88" s="138"/>
      <c r="E88" s="138"/>
      <c r="F88" s="138"/>
      <c r="G88" s="138"/>
      <c r="H88" s="138"/>
      <c r="I88" s="139"/>
      <c r="J88" s="61"/>
    </row>
    <row r="89" spans="1:10" s="62" customFormat="1" ht="13.5" customHeight="1">
      <c r="A89" s="59"/>
      <c r="B89" s="59" t="s">
        <v>18</v>
      </c>
      <c r="C89" s="59">
        <v>100</v>
      </c>
      <c r="D89" s="60">
        <v>270</v>
      </c>
      <c r="E89" s="60">
        <f>C89*D89</f>
        <v>27000</v>
      </c>
      <c r="F89" s="60"/>
      <c r="G89" s="60">
        <v>27000</v>
      </c>
      <c r="H89" s="60"/>
      <c r="I89" s="60"/>
      <c r="J89" s="61">
        <f t="shared" si="12"/>
        <v>27000</v>
      </c>
    </row>
    <row r="90" spans="1:10" s="62" customFormat="1" ht="13.5" customHeight="1">
      <c r="A90" s="59"/>
      <c r="B90" s="59" t="s">
        <v>116</v>
      </c>
      <c r="C90" s="59">
        <v>50</v>
      </c>
      <c r="D90" s="60">
        <v>180</v>
      </c>
      <c r="E90" s="60">
        <f>C90*D90</f>
        <v>9000</v>
      </c>
      <c r="F90" s="60">
        <v>9000</v>
      </c>
      <c r="G90" s="60"/>
      <c r="H90" s="60"/>
      <c r="I90" s="60"/>
      <c r="J90" s="61">
        <f t="shared" si="12"/>
        <v>9000</v>
      </c>
    </row>
    <row r="91" spans="1:10" s="62" customFormat="1" ht="13.5" customHeight="1">
      <c r="A91" s="59"/>
      <c r="B91" s="59"/>
      <c r="C91" s="59"/>
      <c r="D91" s="60"/>
      <c r="E91" s="60">
        <f>C91*D91</f>
        <v>0</v>
      </c>
      <c r="F91" s="60"/>
      <c r="G91" s="60"/>
      <c r="H91" s="60"/>
      <c r="I91" s="60"/>
      <c r="J91" s="61">
        <f t="shared" si="12"/>
        <v>0</v>
      </c>
    </row>
    <row r="92" spans="1:10" s="57" customFormat="1" ht="12.75">
      <c r="A92" s="54"/>
      <c r="B92" s="54"/>
      <c r="C92" s="54"/>
      <c r="D92" s="55"/>
      <c r="E92" s="55">
        <f aca="true" t="shared" si="14" ref="E92:J92">SUM(E89:E91)</f>
        <v>36000</v>
      </c>
      <c r="F92" s="55">
        <f t="shared" si="14"/>
        <v>9000</v>
      </c>
      <c r="G92" s="55">
        <f t="shared" si="14"/>
        <v>27000</v>
      </c>
      <c r="H92" s="55">
        <f t="shared" si="14"/>
        <v>0</v>
      </c>
      <c r="I92" s="55">
        <f t="shared" si="14"/>
        <v>0</v>
      </c>
      <c r="J92" s="55">
        <f t="shared" si="14"/>
        <v>36000</v>
      </c>
    </row>
    <row r="93" spans="1:10" s="62" customFormat="1" ht="14.25">
      <c r="A93" s="137" t="s">
        <v>119</v>
      </c>
      <c r="B93" s="138"/>
      <c r="C93" s="138"/>
      <c r="D93" s="138"/>
      <c r="E93" s="138"/>
      <c r="F93" s="138"/>
      <c r="G93" s="138"/>
      <c r="H93" s="138"/>
      <c r="I93" s="139"/>
      <c r="J93" s="61"/>
    </row>
    <row r="94" spans="1:10" s="62" customFormat="1" ht="12.75">
      <c r="A94" s="59">
        <v>1</v>
      </c>
      <c r="B94" s="59" t="s">
        <v>109</v>
      </c>
      <c r="C94" s="59">
        <v>1</v>
      </c>
      <c r="D94" s="60">
        <v>6500</v>
      </c>
      <c r="E94" s="60">
        <f>C94*D94</f>
        <v>6500</v>
      </c>
      <c r="F94" s="60">
        <v>6500</v>
      </c>
      <c r="G94" s="60"/>
      <c r="H94" s="60"/>
      <c r="I94" s="60"/>
      <c r="J94" s="61">
        <f>SUM(F94:I94)</f>
        <v>6500</v>
      </c>
    </row>
    <row r="95" spans="1:10" s="62" customFormat="1" ht="12.75">
      <c r="A95" s="59"/>
      <c r="B95" s="59" t="s">
        <v>120</v>
      </c>
      <c r="C95" s="59">
        <v>1000</v>
      </c>
      <c r="D95" s="60">
        <v>30</v>
      </c>
      <c r="E95" s="60">
        <f>C95*D95</f>
        <v>30000</v>
      </c>
      <c r="F95" s="60">
        <v>30000</v>
      </c>
      <c r="G95" s="60"/>
      <c r="H95" s="60"/>
      <c r="I95" s="60"/>
      <c r="J95" s="61">
        <f>SUM(F95:I95)</f>
        <v>30000</v>
      </c>
    </row>
    <row r="96" spans="1:10" s="62" customFormat="1" ht="12.75">
      <c r="A96" s="59"/>
      <c r="B96" s="59" t="s">
        <v>121</v>
      </c>
      <c r="C96" s="59">
        <v>1000</v>
      </c>
      <c r="D96" s="60">
        <v>28</v>
      </c>
      <c r="E96" s="60">
        <f>C96*D96</f>
        <v>28000</v>
      </c>
      <c r="F96" s="60">
        <v>28000</v>
      </c>
      <c r="G96" s="60"/>
      <c r="H96" s="60"/>
      <c r="I96" s="60"/>
      <c r="J96" s="61">
        <f>SUM(F96:I96)</f>
        <v>28000</v>
      </c>
    </row>
    <row r="97" spans="1:10" s="62" customFormat="1" ht="12.75">
      <c r="A97" s="59"/>
      <c r="B97" s="59" t="s">
        <v>122</v>
      </c>
      <c r="C97" s="59">
        <v>100</v>
      </c>
      <c r="D97" s="60">
        <v>50</v>
      </c>
      <c r="E97" s="60">
        <f>C97*D97</f>
        <v>5000</v>
      </c>
      <c r="F97" s="60">
        <v>5000</v>
      </c>
      <c r="G97" s="60"/>
      <c r="H97" s="60"/>
      <c r="I97" s="60"/>
      <c r="J97" s="61">
        <f>SUM(F97:I97)</f>
        <v>5000</v>
      </c>
    </row>
    <row r="98" spans="1:10" s="57" customFormat="1" ht="12.75">
      <c r="A98" s="54"/>
      <c r="B98" s="54"/>
      <c r="C98" s="54"/>
      <c r="D98" s="55"/>
      <c r="E98" s="55">
        <f aca="true" t="shared" si="15" ref="E98:J98">SUM(E94:E97)</f>
        <v>69500</v>
      </c>
      <c r="F98" s="55">
        <f t="shared" si="15"/>
        <v>69500</v>
      </c>
      <c r="G98" s="55">
        <f t="shared" si="15"/>
        <v>0</v>
      </c>
      <c r="H98" s="55">
        <f t="shared" si="15"/>
        <v>0</v>
      </c>
      <c r="I98" s="55">
        <f t="shared" si="15"/>
        <v>0</v>
      </c>
      <c r="J98" s="55">
        <f t="shared" si="15"/>
        <v>69500</v>
      </c>
    </row>
    <row r="99" spans="1:10" ht="12.75">
      <c r="A99" s="63"/>
      <c r="B99" s="63"/>
      <c r="C99" s="63"/>
      <c r="D99" s="63"/>
      <c r="E99" s="63"/>
      <c r="F99" s="63"/>
      <c r="G99" s="63"/>
      <c r="H99" s="63"/>
      <c r="I99" s="63"/>
      <c r="J99" s="63"/>
    </row>
    <row r="100" spans="1:10" ht="12.75">
      <c r="A100" s="63"/>
      <c r="B100" s="63"/>
      <c r="C100" s="63"/>
      <c r="D100" s="63"/>
      <c r="E100" s="64">
        <f>E29+E37+E45+E53+E66+E75+E79+E87+E92+E98</f>
        <v>2949486</v>
      </c>
      <c r="F100" s="63"/>
      <c r="G100" s="63"/>
      <c r="H100" s="63"/>
      <c r="I100" s="63"/>
      <c r="J100" s="63"/>
    </row>
    <row r="101" spans="1:10" ht="12.75">
      <c r="A101" s="63"/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12.75">
      <c r="A102" s="63"/>
      <c r="B102" s="63"/>
      <c r="C102" s="63"/>
      <c r="D102" s="63"/>
      <c r="E102" s="63"/>
      <c r="F102" s="63"/>
      <c r="G102" s="63"/>
      <c r="H102" s="63"/>
      <c r="I102" s="63"/>
      <c r="J102" s="63"/>
    </row>
    <row r="103" spans="1:10" ht="12.75">
      <c r="A103" s="63"/>
      <c r="B103" s="63"/>
      <c r="C103" s="63"/>
      <c r="D103" s="63"/>
      <c r="E103" s="63"/>
      <c r="F103" s="63"/>
      <c r="G103" s="63"/>
      <c r="H103" s="63"/>
      <c r="I103" s="63"/>
      <c r="J103" s="63"/>
    </row>
    <row r="104" spans="1:10" ht="12.75">
      <c r="A104" s="63"/>
      <c r="B104" s="63"/>
      <c r="C104" s="63"/>
      <c r="D104" s="63"/>
      <c r="E104" s="63"/>
      <c r="F104" s="63"/>
      <c r="G104" s="63"/>
      <c r="H104" s="63"/>
      <c r="I104" s="63"/>
      <c r="J104" s="63"/>
    </row>
    <row r="105" spans="1:10" ht="12.75">
      <c r="A105" s="63"/>
      <c r="B105" s="63"/>
      <c r="C105" s="63"/>
      <c r="D105" s="63"/>
      <c r="E105" s="63"/>
      <c r="F105" s="63"/>
      <c r="G105" s="63"/>
      <c r="H105" s="63"/>
      <c r="I105" s="63"/>
      <c r="J105" s="63"/>
    </row>
  </sheetData>
  <sheetProtection/>
  <mergeCells count="19">
    <mergeCell ref="A68:I68"/>
    <mergeCell ref="A11:I11"/>
    <mergeCell ref="A30:I30"/>
    <mergeCell ref="A55:I55"/>
    <mergeCell ref="A38:I38"/>
    <mergeCell ref="A46:I46"/>
    <mergeCell ref="A5:I5"/>
    <mergeCell ref="A6:I6"/>
    <mergeCell ref="A7:I7"/>
    <mergeCell ref="A9:A10"/>
    <mergeCell ref="B9:B10"/>
    <mergeCell ref="C9:C10"/>
    <mergeCell ref="D9:D10"/>
    <mergeCell ref="E9:E10"/>
    <mergeCell ref="F9:I9"/>
    <mergeCell ref="A80:I80"/>
    <mergeCell ref="A88:I88"/>
    <mergeCell ref="A93:I93"/>
    <mergeCell ref="A76:I76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56" r:id="rId1"/>
  <ignoredErrors>
    <ignoredError sqref="E7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K76"/>
  <sheetViews>
    <sheetView zoomScalePageLayoutView="0" workbookViewId="0" topLeftCell="A8">
      <pane ySplit="10" topLeftCell="BM27" activePane="bottomLeft" state="frozen"/>
      <selection pane="topLeft" activeCell="A8" sqref="A8"/>
      <selection pane="bottomLeft" activeCell="A8" sqref="A8:IV14"/>
    </sheetView>
  </sheetViews>
  <sheetFormatPr defaultColWidth="9.140625" defaultRowHeight="12.75"/>
  <cols>
    <col min="1" max="1" width="4.7109375" style="0" customWidth="1"/>
    <col min="2" max="2" width="54.8515625" style="0" customWidth="1"/>
    <col min="5" max="5" width="11.7109375" style="0" bestFit="1" customWidth="1"/>
    <col min="6" max="6" width="11.8515625" style="0" customWidth="1"/>
    <col min="7" max="7" width="10.140625" style="0" hidden="1" customWidth="1"/>
    <col min="8" max="8" width="11.7109375" style="0" hidden="1" customWidth="1"/>
    <col min="9" max="9" width="10.140625" style="0" hidden="1" customWidth="1"/>
    <col min="10" max="10" width="0" style="0" hidden="1" customWidth="1"/>
    <col min="11" max="11" width="12.8515625" style="0" customWidth="1"/>
  </cols>
  <sheetData>
    <row r="1" ht="12.75">
      <c r="G1" t="s">
        <v>3</v>
      </c>
    </row>
    <row r="2" ht="12.75">
      <c r="G2" t="s">
        <v>4</v>
      </c>
    </row>
    <row r="3" ht="12.75">
      <c r="G3" t="s">
        <v>5</v>
      </c>
    </row>
    <row r="4" ht="12.75">
      <c r="G4" t="s">
        <v>6</v>
      </c>
    </row>
    <row r="5" spans="1:10" ht="18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</row>
    <row r="6" spans="1:10" ht="15.75">
      <c r="A6" s="144" t="s">
        <v>1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0" ht="15.75">
      <c r="A7" s="144" t="s">
        <v>2</v>
      </c>
      <c r="B7" s="144"/>
      <c r="C7" s="144"/>
      <c r="D7" s="144"/>
      <c r="E7" s="144"/>
      <c r="F7" s="144"/>
      <c r="G7" s="144"/>
      <c r="H7" s="144"/>
      <c r="I7" s="144"/>
      <c r="J7" s="144"/>
    </row>
    <row r="8" s="48" customFormat="1" ht="12.75">
      <c r="F8" s="48" t="s">
        <v>3</v>
      </c>
    </row>
    <row r="9" s="48" customFormat="1" ht="12.75">
      <c r="F9" s="48" t="s">
        <v>4</v>
      </c>
    </row>
    <row r="10" s="48" customFormat="1" ht="12.75">
      <c r="F10" s="48" t="s">
        <v>5</v>
      </c>
    </row>
    <row r="11" s="48" customFormat="1" ht="12.75">
      <c r="F11" s="48" t="s">
        <v>6</v>
      </c>
    </row>
    <row r="12" spans="1:9" s="48" customFormat="1" ht="18">
      <c r="A12" s="140" t="s">
        <v>193</v>
      </c>
      <c r="B12" s="140"/>
      <c r="C12" s="140"/>
      <c r="D12" s="140"/>
      <c r="E12" s="140"/>
      <c r="F12" s="140"/>
      <c r="G12" s="140"/>
      <c r="H12" s="140"/>
      <c r="I12" s="140"/>
    </row>
    <row r="13" spans="1:9" s="48" customFormat="1" ht="15.75">
      <c r="A13" s="141" t="s">
        <v>1</v>
      </c>
      <c r="B13" s="141"/>
      <c r="C13" s="141"/>
      <c r="D13" s="141"/>
      <c r="E13" s="141"/>
      <c r="F13" s="141"/>
      <c r="G13" s="141"/>
      <c r="H13" s="141"/>
      <c r="I13" s="141"/>
    </row>
    <row r="14" spans="1:9" s="48" customFormat="1" ht="15.75">
      <c r="A14" s="141" t="s">
        <v>2</v>
      </c>
      <c r="B14" s="141"/>
      <c r="C14" s="141"/>
      <c r="D14" s="141"/>
      <c r="E14" s="141"/>
      <c r="F14" s="141"/>
      <c r="G14" s="141"/>
      <c r="H14" s="141"/>
      <c r="I14" s="141"/>
    </row>
    <row r="16" spans="1:10" s="1" customFormat="1" ht="14.25" customHeight="1">
      <c r="A16" s="145" t="s">
        <v>7</v>
      </c>
      <c r="B16" s="145" t="s">
        <v>8</v>
      </c>
      <c r="C16" s="145" t="s">
        <v>75</v>
      </c>
      <c r="D16" s="145" t="s">
        <v>76</v>
      </c>
      <c r="E16" s="145" t="s">
        <v>10</v>
      </c>
      <c r="F16" s="145" t="s">
        <v>11</v>
      </c>
      <c r="G16" s="147" t="s">
        <v>12</v>
      </c>
      <c r="H16" s="148"/>
      <c r="I16" s="148"/>
      <c r="J16" s="149"/>
    </row>
    <row r="17" spans="1:10" s="1" customFormat="1" ht="14.25" customHeight="1">
      <c r="A17" s="146"/>
      <c r="B17" s="146"/>
      <c r="C17" s="146"/>
      <c r="D17" s="146"/>
      <c r="E17" s="146"/>
      <c r="F17" s="146"/>
      <c r="G17" s="2" t="s">
        <v>13</v>
      </c>
      <c r="H17" s="2" t="s">
        <v>14</v>
      </c>
      <c r="I17" s="2" t="s">
        <v>15</v>
      </c>
      <c r="J17" s="2" t="s">
        <v>16</v>
      </c>
    </row>
    <row r="18" spans="1:10" s="1" customFormat="1" ht="12.75">
      <c r="A18" s="2">
        <v>1</v>
      </c>
      <c r="B18" s="2" t="s">
        <v>40</v>
      </c>
      <c r="C18" s="6"/>
      <c r="D18" s="6"/>
      <c r="E18" s="3"/>
      <c r="F18" s="3"/>
      <c r="G18" s="3"/>
      <c r="H18" s="3"/>
      <c r="I18" s="3"/>
      <c r="J18" s="3"/>
    </row>
    <row r="19" spans="1:11" s="1" customFormat="1" ht="12.75">
      <c r="A19" s="2"/>
      <c r="B19" s="2" t="s">
        <v>41</v>
      </c>
      <c r="C19" s="6">
        <v>100</v>
      </c>
      <c r="D19" s="6" t="s">
        <v>77</v>
      </c>
      <c r="E19" s="3">
        <v>270</v>
      </c>
      <c r="F19" s="3">
        <f aca="true" t="shared" si="0" ref="F19:F34">E19*C19</f>
        <v>27000</v>
      </c>
      <c r="G19" s="3"/>
      <c r="H19" s="3"/>
      <c r="I19" s="3">
        <v>27000</v>
      </c>
      <c r="J19" s="3"/>
      <c r="K19" s="5">
        <f aca="true" t="shared" si="1" ref="K19:K34">SUM(G19:J19)</f>
        <v>27000</v>
      </c>
    </row>
    <row r="20" spans="1:11" s="1" customFormat="1" ht="12.75">
      <c r="A20" s="2"/>
      <c r="B20" s="7" t="s">
        <v>79</v>
      </c>
      <c r="C20" s="6">
        <v>450</v>
      </c>
      <c r="D20" s="6" t="s">
        <v>77</v>
      </c>
      <c r="E20" s="3">
        <v>270</v>
      </c>
      <c r="F20" s="3">
        <f t="shared" si="0"/>
        <v>121500</v>
      </c>
      <c r="G20" s="3"/>
      <c r="H20" s="3"/>
      <c r="I20" s="3">
        <v>40500</v>
      </c>
      <c r="J20" s="3"/>
      <c r="K20" s="5">
        <f t="shared" si="1"/>
        <v>40500</v>
      </c>
    </row>
    <row r="21" spans="1:11" s="1" customFormat="1" ht="12.75">
      <c r="A21" s="2"/>
      <c r="B21" s="7" t="s">
        <v>80</v>
      </c>
      <c r="C21" s="6">
        <v>300</v>
      </c>
      <c r="D21" s="6" t="s">
        <v>77</v>
      </c>
      <c r="E21" s="3">
        <v>270</v>
      </c>
      <c r="F21" s="3">
        <f t="shared" si="0"/>
        <v>81000</v>
      </c>
      <c r="G21" s="3"/>
      <c r="H21" s="3"/>
      <c r="I21" s="3">
        <v>81000</v>
      </c>
      <c r="J21" s="3"/>
      <c r="K21" s="5">
        <f t="shared" si="1"/>
        <v>81000</v>
      </c>
    </row>
    <row r="22" spans="1:11" s="1" customFormat="1" ht="25.5" customHeight="1">
      <c r="A22" s="2"/>
      <c r="B22" s="1" t="s">
        <v>43</v>
      </c>
      <c r="C22" s="6">
        <v>150</v>
      </c>
      <c r="D22" s="6" t="s">
        <v>77</v>
      </c>
      <c r="E22" s="3">
        <v>270</v>
      </c>
      <c r="F22" s="3">
        <f t="shared" si="0"/>
        <v>40500</v>
      </c>
      <c r="G22" s="3"/>
      <c r="H22" s="3"/>
      <c r="I22" s="3">
        <v>40500</v>
      </c>
      <c r="J22" s="3"/>
      <c r="K22" s="5">
        <f t="shared" si="1"/>
        <v>40500</v>
      </c>
    </row>
    <row r="23" spans="1:11" s="1" customFormat="1" ht="12.75">
      <c r="A23" s="2"/>
      <c r="B23" s="7" t="s">
        <v>42</v>
      </c>
      <c r="C23" s="6">
        <v>300</v>
      </c>
      <c r="D23" s="6" t="s">
        <v>77</v>
      </c>
      <c r="E23" s="3">
        <v>270</v>
      </c>
      <c r="F23" s="3">
        <f t="shared" si="0"/>
        <v>81000</v>
      </c>
      <c r="G23" s="3"/>
      <c r="H23" s="3"/>
      <c r="I23" s="3">
        <v>81000</v>
      </c>
      <c r="J23" s="3"/>
      <c r="K23" s="5">
        <f t="shared" si="1"/>
        <v>81000</v>
      </c>
    </row>
    <row r="24" spans="1:11" s="1" customFormat="1" ht="12.75">
      <c r="A24" s="2"/>
      <c r="B24" s="2" t="s">
        <v>44</v>
      </c>
      <c r="C24" s="6">
        <v>100</v>
      </c>
      <c r="D24" s="6" t="s">
        <v>77</v>
      </c>
      <c r="E24" s="3">
        <v>270</v>
      </c>
      <c r="F24" s="3">
        <f t="shared" si="0"/>
        <v>27000</v>
      </c>
      <c r="G24" s="3"/>
      <c r="H24" s="3"/>
      <c r="I24" s="3">
        <v>21600</v>
      </c>
      <c r="J24" s="3"/>
      <c r="K24" s="5">
        <f t="shared" si="1"/>
        <v>21600</v>
      </c>
    </row>
    <row r="25" spans="1:11" s="1" customFormat="1" ht="12.75">
      <c r="A25" s="2"/>
      <c r="B25" s="2" t="s">
        <v>45</v>
      </c>
      <c r="C25" s="6">
        <v>300</v>
      </c>
      <c r="D25" s="6" t="s">
        <v>77</v>
      </c>
      <c r="E25" s="3">
        <v>270</v>
      </c>
      <c r="F25" s="3">
        <f t="shared" si="0"/>
        <v>81000</v>
      </c>
      <c r="G25" s="3"/>
      <c r="H25" s="3"/>
      <c r="I25" s="3">
        <v>81000</v>
      </c>
      <c r="J25" s="3"/>
      <c r="K25" s="5">
        <f t="shared" si="1"/>
        <v>81000</v>
      </c>
    </row>
    <row r="26" spans="1:11" s="1" customFormat="1" ht="12.75">
      <c r="A26" s="2"/>
      <c r="B26" s="2" t="s">
        <v>81</v>
      </c>
      <c r="C26" s="6">
        <v>100</v>
      </c>
      <c r="D26" s="6" t="s">
        <v>77</v>
      </c>
      <c r="E26" s="3">
        <v>270</v>
      </c>
      <c r="F26" s="3">
        <f t="shared" si="0"/>
        <v>27000</v>
      </c>
      <c r="G26" s="3"/>
      <c r="H26" s="3">
        <f aca="true" t="shared" si="2" ref="H26:H34">F26</f>
        <v>27000</v>
      </c>
      <c r="I26" s="3"/>
      <c r="J26" s="3"/>
      <c r="K26" s="5">
        <f t="shared" si="1"/>
        <v>27000</v>
      </c>
    </row>
    <row r="27" spans="1:11" s="1" customFormat="1" ht="12.75">
      <c r="A27" s="2"/>
      <c r="B27" s="2" t="s">
        <v>82</v>
      </c>
      <c r="C27" s="6">
        <v>150</v>
      </c>
      <c r="D27" s="6" t="s">
        <v>77</v>
      </c>
      <c r="E27" s="3">
        <v>270</v>
      </c>
      <c r="F27" s="3">
        <f t="shared" si="0"/>
        <v>40500</v>
      </c>
      <c r="G27" s="3"/>
      <c r="H27" s="3">
        <f t="shared" si="2"/>
        <v>40500</v>
      </c>
      <c r="I27" s="3"/>
      <c r="J27" s="3"/>
      <c r="K27" s="5">
        <f t="shared" si="1"/>
        <v>40500</v>
      </c>
    </row>
    <row r="28" spans="1:11" s="1" customFormat="1" ht="12.75">
      <c r="A28" s="2"/>
      <c r="B28" s="2" t="s">
        <v>83</v>
      </c>
      <c r="C28" s="6">
        <v>50</v>
      </c>
      <c r="D28" s="6" t="s">
        <v>77</v>
      </c>
      <c r="E28" s="3">
        <v>270</v>
      </c>
      <c r="F28" s="3">
        <f t="shared" si="0"/>
        <v>13500</v>
      </c>
      <c r="G28" s="3"/>
      <c r="H28" s="3">
        <f t="shared" si="2"/>
        <v>13500</v>
      </c>
      <c r="I28" s="3"/>
      <c r="J28" s="3"/>
      <c r="K28" s="5">
        <f t="shared" si="1"/>
        <v>13500</v>
      </c>
    </row>
    <row r="29" spans="1:11" s="1" customFormat="1" ht="12.75">
      <c r="A29" s="2"/>
      <c r="B29" s="2" t="s">
        <v>84</v>
      </c>
      <c r="C29" s="6">
        <v>300</v>
      </c>
      <c r="D29" s="6" t="s">
        <v>77</v>
      </c>
      <c r="E29" s="3">
        <v>270</v>
      </c>
      <c r="F29" s="3">
        <f t="shared" si="0"/>
        <v>81000</v>
      </c>
      <c r="G29" s="3"/>
      <c r="H29" s="3">
        <f t="shared" si="2"/>
        <v>81000</v>
      </c>
      <c r="I29" s="3"/>
      <c r="J29" s="3"/>
      <c r="K29" s="5">
        <f t="shared" si="1"/>
        <v>81000</v>
      </c>
    </row>
    <row r="30" spans="1:11" s="1" customFormat="1" ht="12.75">
      <c r="A30" s="2"/>
      <c r="B30" s="2" t="s">
        <v>85</v>
      </c>
      <c r="C30" s="6">
        <v>250</v>
      </c>
      <c r="D30" s="6" t="s">
        <v>77</v>
      </c>
      <c r="E30" s="3">
        <v>270</v>
      </c>
      <c r="F30" s="3">
        <f t="shared" si="0"/>
        <v>67500</v>
      </c>
      <c r="G30" s="3"/>
      <c r="H30" s="3">
        <f t="shared" si="2"/>
        <v>67500</v>
      </c>
      <c r="I30" s="3"/>
      <c r="J30" s="3"/>
      <c r="K30" s="5">
        <f t="shared" si="1"/>
        <v>67500</v>
      </c>
    </row>
    <row r="31" spans="1:11" s="1" customFormat="1" ht="12.75">
      <c r="A31" s="2"/>
      <c r="B31" s="2" t="s">
        <v>86</v>
      </c>
      <c r="C31" s="6">
        <v>250</v>
      </c>
      <c r="D31" s="6" t="s">
        <v>77</v>
      </c>
      <c r="E31" s="3">
        <v>270</v>
      </c>
      <c r="F31" s="3">
        <f t="shared" si="0"/>
        <v>67500</v>
      </c>
      <c r="G31" s="3"/>
      <c r="H31" s="3">
        <f t="shared" si="2"/>
        <v>67500</v>
      </c>
      <c r="I31" s="3"/>
      <c r="J31" s="3"/>
      <c r="K31" s="5">
        <f t="shared" si="1"/>
        <v>67500</v>
      </c>
    </row>
    <row r="32" spans="1:11" s="1" customFormat="1" ht="12.75">
      <c r="A32" s="2"/>
      <c r="B32" s="2" t="s">
        <v>87</v>
      </c>
      <c r="C32" s="6">
        <v>500</v>
      </c>
      <c r="D32" s="6" t="s">
        <v>77</v>
      </c>
      <c r="E32" s="3">
        <v>270</v>
      </c>
      <c r="F32" s="3">
        <f t="shared" si="0"/>
        <v>135000</v>
      </c>
      <c r="G32" s="3"/>
      <c r="H32" s="3">
        <f t="shared" si="2"/>
        <v>135000</v>
      </c>
      <c r="I32" s="3"/>
      <c r="J32" s="3"/>
      <c r="K32" s="5">
        <f t="shared" si="1"/>
        <v>135000</v>
      </c>
    </row>
    <row r="33" spans="1:11" s="1" customFormat="1" ht="12.75">
      <c r="A33" s="2"/>
      <c r="B33" s="2" t="s">
        <v>88</v>
      </c>
      <c r="C33" s="6">
        <v>800</v>
      </c>
      <c r="D33" s="6" t="s">
        <v>77</v>
      </c>
      <c r="E33" s="3">
        <v>270</v>
      </c>
      <c r="F33" s="3">
        <f t="shared" si="0"/>
        <v>216000</v>
      </c>
      <c r="G33" s="3"/>
      <c r="H33" s="3">
        <f t="shared" si="2"/>
        <v>216000</v>
      </c>
      <c r="I33" s="3"/>
      <c r="J33" s="3"/>
      <c r="K33" s="5">
        <f t="shared" si="1"/>
        <v>216000</v>
      </c>
    </row>
    <row r="34" spans="1:11" s="1" customFormat="1" ht="12.75">
      <c r="A34" s="2"/>
      <c r="B34" s="2" t="s">
        <v>90</v>
      </c>
      <c r="C34" s="6">
        <v>500</v>
      </c>
      <c r="D34" s="6" t="s">
        <v>77</v>
      </c>
      <c r="E34" s="3">
        <v>270</v>
      </c>
      <c r="F34" s="3">
        <f t="shared" si="0"/>
        <v>135000</v>
      </c>
      <c r="G34" s="3"/>
      <c r="H34" s="3">
        <f t="shared" si="2"/>
        <v>135000</v>
      </c>
      <c r="I34" s="3"/>
      <c r="J34" s="3"/>
      <c r="K34" s="5">
        <f t="shared" si="1"/>
        <v>135000</v>
      </c>
    </row>
    <row r="35" spans="1:11" s="1" customFormat="1" ht="12.75">
      <c r="A35" s="2"/>
      <c r="B35" s="2"/>
      <c r="C35" s="6"/>
      <c r="D35" s="6"/>
      <c r="E35" s="3"/>
      <c r="F35" s="3"/>
      <c r="G35" s="3"/>
      <c r="H35" s="3"/>
      <c r="I35" s="3"/>
      <c r="J35" s="3"/>
      <c r="K35" s="5"/>
    </row>
    <row r="36" spans="1:11" s="12" customFormat="1" ht="12.75">
      <c r="A36" s="8"/>
      <c r="B36" s="8" t="s">
        <v>91</v>
      </c>
      <c r="C36" s="9">
        <f>SUM(C19:C34)</f>
        <v>4600</v>
      </c>
      <c r="D36" s="9"/>
      <c r="E36" s="10"/>
      <c r="F36" s="10">
        <f aca="true" t="shared" si="3" ref="F36:K36">SUM(F19:F34)</f>
        <v>1242000</v>
      </c>
      <c r="G36" s="10">
        <f t="shared" si="3"/>
        <v>0</v>
      </c>
      <c r="H36" s="10">
        <f t="shared" si="3"/>
        <v>783000</v>
      </c>
      <c r="I36" s="10">
        <f t="shared" si="3"/>
        <v>372600</v>
      </c>
      <c r="J36" s="10">
        <f t="shared" si="3"/>
        <v>0</v>
      </c>
      <c r="K36" s="10">
        <f t="shared" si="3"/>
        <v>1155600</v>
      </c>
    </row>
    <row r="37" spans="1:11" s="1" customFormat="1" ht="12.75">
      <c r="A37" s="2"/>
      <c r="B37" s="2" t="s">
        <v>92</v>
      </c>
      <c r="C37" s="6">
        <v>50</v>
      </c>
      <c r="D37" s="6" t="s">
        <v>77</v>
      </c>
      <c r="E37" s="3">
        <v>270</v>
      </c>
      <c r="F37" s="3">
        <f aca="true" t="shared" si="4" ref="F37:F44">E37*C37</f>
        <v>13500</v>
      </c>
      <c r="G37" s="3"/>
      <c r="H37" s="3">
        <f>F37</f>
        <v>13500</v>
      </c>
      <c r="I37" s="3"/>
      <c r="J37" s="3"/>
      <c r="K37" s="5">
        <f aca="true" t="shared" si="5" ref="K37:K44">SUM(G37:J37)</f>
        <v>13500</v>
      </c>
    </row>
    <row r="38" spans="1:11" s="1" customFormat="1" ht="12.75">
      <c r="A38" s="2"/>
      <c r="B38" s="2" t="s">
        <v>46</v>
      </c>
      <c r="C38" s="6">
        <v>4</v>
      </c>
      <c r="D38" s="6" t="s">
        <v>78</v>
      </c>
      <c r="E38" s="3">
        <v>50000</v>
      </c>
      <c r="F38" s="3">
        <f t="shared" si="4"/>
        <v>200000</v>
      </c>
      <c r="G38" s="3">
        <v>200000</v>
      </c>
      <c r="H38" s="3">
        <v>175000</v>
      </c>
      <c r="I38" s="3"/>
      <c r="J38" s="3"/>
      <c r="K38" s="5">
        <f t="shared" si="5"/>
        <v>375000</v>
      </c>
    </row>
    <row r="39" spans="1:11" s="1" customFormat="1" ht="25.5">
      <c r="A39" s="2"/>
      <c r="B39" s="2" t="s">
        <v>47</v>
      </c>
      <c r="C39" s="6">
        <v>1</v>
      </c>
      <c r="D39" s="6" t="s">
        <v>78</v>
      </c>
      <c r="E39" s="3">
        <v>100000</v>
      </c>
      <c r="F39" s="3">
        <f t="shared" si="4"/>
        <v>100000</v>
      </c>
      <c r="G39" s="3"/>
      <c r="H39" s="3"/>
      <c r="I39" s="3">
        <v>100000</v>
      </c>
      <c r="J39" s="3"/>
      <c r="K39" s="5">
        <f t="shared" si="5"/>
        <v>100000</v>
      </c>
    </row>
    <row r="40" spans="1:11" s="39" customFormat="1" ht="25.5">
      <c r="A40" s="35"/>
      <c r="B40" s="35" t="s">
        <v>95</v>
      </c>
      <c r="C40" s="36">
        <v>5000</v>
      </c>
      <c r="D40" s="36" t="s">
        <v>77</v>
      </c>
      <c r="E40" s="37">
        <v>500</v>
      </c>
      <c r="F40" s="37">
        <f t="shared" si="4"/>
        <v>2500000</v>
      </c>
      <c r="G40" s="37"/>
      <c r="H40" s="37"/>
      <c r="I40" s="37"/>
      <c r="J40" s="37"/>
      <c r="K40" s="38">
        <f t="shared" si="5"/>
        <v>0</v>
      </c>
    </row>
    <row r="41" spans="1:11" s="39" customFormat="1" ht="25.5">
      <c r="A41" s="35"/>
      <c r="B41" s="35" t="s">
        <v>74</v>
      </c>
      <c r="C41" s="36">
        <v>3000</v>
      </c>
      <c r="D41" s="36" t="s">
        <v>77</v>
      </c>
      <c r="E41" s="37">
        <v>300</v>
      </c>
      <c r="F41" s="37">
        <f t="shared" si="4"/>
        <v>900000</v>
      </c>
      <c r="G41" s="37"/>
      <c r="H41" s="37"/>
      <c r="I41" s="37"/>
      <c r="J41" s="37"/>
      <c r="K41" s="38">
        <f t="shared" si="5"/>
        <v>0</v>
      </c>
    </row>
    <row r="42" spans="1:11" s="1" customFormat="1" ht="25.5">
      <c r="A42" s="2"/>
      <c r="B42" s="2" t="s">
        <v>93</v>
      </c>
      <c r="C42" s="6">
        <v>750</v>
      </c>
      <c r="D42" s="6" t="s">
        <v>77</v>
      </c>
      <c r="E42" s="3">
        <v>300</v>
      </c>
      <c r="F42" s="3">
        <f t="shared" si="4"/>
        <v>225000</v>
      </c>
      <c r="G42" s="3"/>
      <c r="H42" s="3"/>
      <c r="I42" s="3"/>
      <c r="J42" s="3"/>
      <c r="K42" s="5">
        <f t="shared" si="5"/>
        <v>0</v>
      </c>
    </row>
    <row r="43" spans="1:11" s="1" customFormat="1" ht="12.75">
      <c r="A43" s="2"/>
      <c r="B43" s="2" t="s">
        <v>94</v>
      </c>
      <c r="C43" s="6"/>
      <c r="D43" s="6"/>
      <c r="E43" s="3"/>
      <c r="F43" s="3">
        <f t="shared" si="4"/>
        <v>0</v>
      </c>
      <c r="G43" s="3"/>
      <c r="H43" s="3"/>
      <c r="I43" s="3"/>
      <c r="J43" s="3"/>
      <c r="K43" s="5">
        <f t="shared" si="5"/>
        <v>0</v>
      </c>
    </row>
    <row r="44" spans="1:11" s="1" customFormat="1" ht="12.75">
      <c r="A44" s="2"/>
      <c r="B44" s="2" t="s">
        <v>45</v>
      </c>
      <c r="C44" s="6">
        <v>300</v>
      </c>
      <c r="D44" s="6" t="s">
        <v>77</v>
      </c>
      <c r="E44" s="3">
        <v>180</v>
      </c>
      <c r="F44" s="3">
        <f t="shared" si="4"/>
        <v>54000</v>
      </c>
      <c r="G44" s="3"/>
      <c r="H44" s="3"/>
      <c r="I44" s="3"/>
      <c r="J44" s="3"/>
      <c r="K44" s="5">
        <f t="shared" si="5"/>
        <v>0</v>
      </c>
    </row>
    <row r="45" spans="1:11" s="12" customFormat="1" ht="12.75">
      <c r="A45" s="8"/>
      <c r="B45" s="8" t="s">
        <v>96</v>
      </c>
      <c r="C45" s="9"/>
      <c r="D45" s="9"/>
      <c r="E45" s="10"/>
      <c r="F45" s="10"/>
      <c r="G45" s="10"/>
      <c r="H45" s="10"/>
      <c r="I45" s="10"/>
      <c r="J45" s="10"/>
      <c r="K45" s="11"/>
    </row>
    <row r="46" spans="1:11" s="1" customFormat="1" ht="12.75">
      <c r="A46" s="2"/>
      <c r="B46" s="2" t="s">
        <v>101</v>
      </c>
      <c r="C46" s="6"/>
      <c r="D46" s="6"/>
      <c r="E46" s="3"/>
      <c r="F46" s="3"/>
      <c r="G46" s="3"/>
      <c r="H46" s="3"/>
      <c r="I46" s="3"/>
      <c r="J46" s="3"/>
      <c r="K46" s="5"/>
    </row>
    <row r="47" spans="1:11" s="1" customFormat="1" ht="12.75">
      <c r="A47" s="2"/>
      <c r="B47" s="2" t="s">
        <v>102</v>
      </c>
      <c r="C47" s="6"/>
      <c r="D47" s="6"/>
      <c r="E47" s="3"/>
      <c r="F47" s="3"/>
      <c r="G47" s="3"/>
      <c r="H47" s="3"/>
      <c r="I47" s="3"/>
      <c r="J47" s="3"/>
      <c r="K47" s="5"/>
    </row>
    <row r="48" spans="1:11" s="1" customFormat="1" ht="12.75">
      <c r="A48" s="2"/>
      <c r="B48" s="2" t="s">
        <v>103</v>
      </c>
      <c r="C48" s="6"/>
      <c r="D48" s="6"/>
      <c r="E48" s="3"/>
      <c r="F48" s="3"/>
      <c r="G48" s="3"/>
      <c r="H48" s="3"/>
      <c r="I48" s="3"/>
      <c r="J48" s="3"/>
      <c r="K48" s="5"/>
    </row>
    <row r="49" spans="1:11" s="1" customFormat="1" ht="12.75">
      <c r="A49" s="2"/>
      <c r="B49" s="2" t="s">
        <v>104</v>
      </c>
      <c r="C49" s="6"/>
      <c r="D49" s="6"/>
      <c r="E49" s="3"/>
      <c r="F49" s="3"/>
      <c r="G49" s="3"/>
      <c r="H49" s="3"/>
      <c r="I49" s="3"/>
      <c r="J49" s="3"/>
      <c r="K49" s="5"/>
    </row>
    <row r="50" spans="1:11" s="1" customFormat="1" ht="12.75">
      <c r="A50" s="2"/>
      <c r="B50" s="2" t="s">
        <v>105</v>
      </c>
      <c r="C50" s="6"/>
      <c r="D50" s="6"/>
      <c r="E50" s="3"/>
      <c r="F50" s="3"/>
      <c r="G50" s="3"/>
      <c r="H50" s="3"/>
      <c r="I50" s="3"/>
      <c r="J50" s="3"/>
      <c r="K50" s="5">
        <f>SUM(G50:J50)</f>
        <v>0</v>
      </c>
    </row>
    <row r="51" spans="1:11" s="1" customFormat="1" ht="12.75">
      <c r="A51" s="2"/>
      <c r="B51" s="2" t="s">
        <v>108</v>
      </c>
      <c r="C51" s="6"/>
      <c r="D51" s="6"/>
      <c r="E51" s="3"/>
      <c r="F51" s="3"/>
      <c r="G51" s="3"/>
      <c r="H51" s="3"/>
      <c r="I51" s="3"/>
      <c r="J51" s="3"/>
      <c r="K51" s="5"/>
    </row>
    <row r="52" spans="1:11" s="1" customFormat="1" ht="12.75">
      <c r="A52" s="2"/>
      <c r="B52" s="2" t="s">
        <v>106</v>
      </c>
      <c r="C52" s="6"/>
      <c r="D52" s="6"/>
      <c r="E52" s="3"/>
      <c r="F52" s="3"/>
      <c r="G52" s="3"/>
      <c r="H52" s="3"/>
      <c r="I52" s="3"/>
      <c r="J52" s="3"/>
      <c r="K52" s="5"/>
    </row>
    <row r="53" spans="1:11" s="1" customFormat="1" ht="12.75">
      <c r="A53" s="2"/>
      <c r="B53" s="2" t="s">
        <v>107</v>
      </c>
      <c r="C53" s="6"/>
      <c r="D53" s="6"/>
      <c r="E53" s="3"/>
      <c r="F53" s="3"/>
      <c r="G53" s="3"/>
      <c r="H53" s="3"/>
      <c r="I53" s="3"/>
      <c r="J53" s="3"/>
      <c r="K53" s="5"/>
    </row>
    <row r="54" spans="1:11" s="1" customFormat="1" ht="12.75">
      <c r="A54" s="2"/>
      <c r="B54" s="2" t="s">
        <v>97</v>
      </c>
      <c r="C54" s="6"/>
      <c r="D54" s="6"/>
      <c r="E54" s="3"/>
      <c r="F54" s="3"/>
      <c r="G54" s="3"/>
      <c r="H54" s="3"/>
      <c r="I54" s="3"/>
      <c r="J54" s="3"/>
      <c r="K54" s="5">
        <f aca="true" t="shared" si="6" ref="K54:K61">SUM(G54:J54)</f>
        <v>0</v>
      </c>
    </row>
    <row r="55" spans="1:11" s="1" customFormat="1" ht="12.75">
      <c r="A55" s="2"/>
      <c r="B55" s="2" t="s">
        <v>98</v>
      </c>
      <c r="C55" s="6"/>
      <c r="D55" s="6"/>
      <c r="E55" s="3"/>
      <c r="F55" s="3"/>
      <c r="G55" s="3"/>
      <c r="H55" s="3"/>
      <c r="I55" s="3"/>
      <c r="J55" s="3"/>
      <c r="K55" s="5">
        <f t="shared" si="6"/>
        <v>0</v>
      </c>
    </row>
    <row r="56" spans="1:11" s="12" customFormat="1" ht="12.75">
      <c r="A56" s="8"/>
      <c r="B56" s="8" t="s">
        <v>100</v>
      </c>
      <c r="C56" s="9"/>
      <c r="D56" s="9"/>
      <c r="E56" s="10"/>
      <c r="F56" s="10">
        <v>1044000</v>
      </c>
      <c r="G56" s="10"/>
      <c r="H56" s="10"/>
      <c r="I56" s="10"/>
      <c r="J56" s="10"/>
      <c r="K56" s="11">
        <f t="shared" si="6"/>
        <v>0</v>
      </c>
    </row>
    <row r="57" spans="1:11" s="1" customFormat="1" ht="12.75">
      <c r="A57" s="2"/>
      <c r="B57" s="2"/>
      <c r="C57" s="6"/>
      <c r="D57" s="6"/>
      <c r="E57" s="3"/>
      <c r="F57" s="3"/>
      <c r="G57" s="3"/>
      <c r="H57" s="3"/>
      <c r="I57" s="3"/>
      <c r="J57" s="3"/>
      <c r="K57" s="5">
        <f t="shared" si="6"/>
        <v>0</v>
      </c>
    </row>
    <row r="58" spans="1:11" s="1" customFormat="1" ht="25.5">
      <c r="A58" s="2"/>
      <c r="B58" s="2" t="s">
        <v>73</v>
      </c>
      <c r="C58" s="2">
        <v>1</v>
      </c>
      <c r="D58" s="2"/>
      <c r="E58" s="3">
        <v>50000</v>
      </c>
      <c r="F58" s="3">
        <f>E58*C58</f>
        <v>50000</v>
      </c>
      <c r="G58" s="3"/>
      <c r="H58" s="3">
        <v>25000</v>
      </c>
      <c r="I58" s="3">
        <v>25000</v>
      </c>
      <c r="J58" s="3"/>
      <c r="K58" s="5">
        <f t="shared" si="6"/>
        <v>50000</v>
      </c>
    </row>
    <row r="59" spans="1:11" s="1" customFormat="1" ht="25.5">
      <c r="A59" s="2"/>
      <c r="B59" s="2" t="s">
        <v>99</v>
      </c>
      <c r="C59" s="2">
        <v>1</v>
      </c>
      <c r="D59" s="2"/>
      <c r="E59" s="3">
        <v>50000</v>
      </c>
      <c r="F59" s="3">
        <f>E59*C59</f>
        <v>50000</v>
      </c>
      <c r="G59" s="3"/>
      <c r="H59" s="3">
        <v>25000</v>
      </c>
      <c r="I59" s="3">
        <v>25000</v>
      </c>
      <c r="J59" s="3"/>
      <c r="K59" s="5">
        <f t="shared" si="6"/>
        <v>50000</v>
      </c>
    </row>
    <row r="60" spans="1:11" s="1" customFormat="1" ht="12.75">
      <c r="A60" s="2"/>
      <c r="B60" s="2" t="s">
        <v>58</v>
      </c>
      <c r="C60" s="2">
        <v>1</v>
      </c>
      <c r="D60" s="2"/>
      <c r="E60" s="3">
        <v>20000</v>
      </c>
      <c r="F60" s="3">
        <f>E60*C60</f>
        <v>20000</v>
      </c>
      <c r="G60" s="3">
        <v>5000</v>
      </c>
      <c r="H60" s="3">
        <v>5000</v>
      </c>
      <c r="I60" s="3">
        <v>5000</v>
      </c>
      <c r="J60" s="3">
        <v>5000</v>
      </c>
      <c r="K60" s="5">
        <f t="shared" si="6"/>
        <v>20000</v>
      </c>
    </row>
    <row r="61" spans="1:11" s="1" customFormat="1" ht="12.75">
      <c r="A61" s="2"/>
      <c r="B61" s="2" t="s">
        <v>169</v>
      </c>
      <c r="C61" s="2">
        <v>3</v>
      </c>
      <c r="D61" s="2"/>
      <c r="E61" s="13">
        <v>39000</v>
      </c>
      <c r="F61" s="3">
        <f>E61*C61</f>
        <v>117000</v>
      </c>
      <c r="G61" s="3"/>
      <c r="H61" s="3"/>
      <c r="I61" s="3"/>
      <c r="J61" s="3"/>
      <c r="K61" s="5">
        <f t="shared" si="6"/>
        <v>0</v>
      </c>
    </row>
    <row r="62" spans="1:11" s="1" customFormat="1" ht="27" customHeight="1">
      <c r="A62" s="2"/>
      <c r="B62" s="2"/>
      <c r="C62" s="2"/>
      <c r="D62" s="2"/>
      <c r="E62" s="13"/>
      <c r="F62" s="3"/>
      <c r="G62" s="3"/>
      <c r="H62" s="3"/>
      <c r="I62" s="3"/>
      <c r="J62" s="3"/>
      <c r="K62" s="5"/>
    </row>
    <row r="63" spans="1:11" s="1" customFormat="1" ht="27" customHeight="1">
      <c r="A63" s="2"/>
      <c r="B63" s="2"/>
      <c r="C63" s="2"/>
      <c r="D63" s="2"/>
      <c r="E63" s="13"/>
      <c r="F63" s="3"/>
      <c r="G63" s="3"/>
      <c r="H63" s="3"/>
      <c r="I63" s="3"/>
      <c r="J63" s="3"/>
      <c r="K63" s="5"/>
    </row>
    <row r="64" spans="1:11" s="1" customFormat="1" ht="27" customHeight="1">
      <c r="A64" s="2"/>
      <c r="B64" s="2"/>
      <c r="C64" s="2"/>
      <c r="D64" s="2"/>
      <c r="E64" s="13"/>
      <c r="F64" s="3"/>
      <c r="G64" s="3"/>
      <c r="H64" s="3"/>
      <c r="I64" s="3"/>
      <c r="J64" s="3"/>
      <c r="K64" s="5"/>
    </row>
    <row r="65" spans="1:11" s="1" customFormat="1" ht="27" customHeight="1">
      <c r="A65" s="2"/>
      <c r="B65" s="2"/>
      <c r="C65" s="2"/>
      <c r="D65" s="2"/>
      <c r="E65" s="13"/>
      <c r="F65" s="3"/>
      <c r="G65" s="3"/>
      <c r="H65" s="3"/>
      <c r="I65" s="3"/>
      <c r="J65" s="3"/>
      <c r="K65" s="5"/>
    </row>
    <row r="66" spans="1:11" s="1" customFormat="1" ht="27" customHeight="1">
      <c r="A66" s="2"/>
      <c r="B66" s="2"/>
      <c r="C66" s="2"/>
      <c r="D66" s="2"/>
      <c r="E66" s="13"/>
      <c r="F66" s="3"/>
      <c r="G66" s="3"/>
      <c r="H66" s="3"/>
      <c r="I66" s="3"/>
      <c r="J66" s="3"/>
      <c r="K66" s="5"/>
    </row>
    <row r="67" spans="1:11" s="1" customFormat="1" ht="27" customHeight="1">
      <c r="A67" s="2"/>
      <c r="B67" s="2"/>
      <c r="C67" s="2"/>
      <c r="D67" s="2"/>
      <c r="E67" s="13"/>
      <c r="F67" s="3"/>
      <c r="G67" s="3"/>
      <c r="H67" s="3"/>
      <c r="I67" s="3"/>
      <c r="J67" s="3"/>
      <c r="K67" s="5"/>
    </row>
    <row r="68" spans="1:11" s="1" customFormat="1" ht="27" customHeight="1">
      <c r="A68" s="2"/>
      <c r="B68" s="2"/>
      <c r="C68" s="2"/>
      <c r="D68" s="2"/>
      <c r="E68" s="13"/>
      <c r="F68" s="3"/>
      <c r="G68" s="3"/>
      <c r="H68" s="3"/>
      <c r="I68" s="3"/>
      <c r="J68" s="3"/>
      <c r="K68" s="5"/>
    </row>
    <row r="69" spans="1:11" s="1" customFormat="1" ht="27" customHeight="1">
      <c r="A69" s="2"/>
      <c r="B69" s="2"/>
      <c r="C69" s="2"/>
      <c r="D69" s="2"/>
      <c r="E69" s="13"/>
      <c r="F69" s="3"/>
      <c r="G69" s="3"/>
      <c r="H69" s="3"/>
      <c r="I69" s="3"/>
      <c r="J69" s="3"/>
      <c r="K69" s="5"/>
    </row>
    <row r="70" spans="1:11" s="1" customFormat="1" ht="27" customHeight="1">
      <c r="A70" s="2"/>
      <c r="B70" s="2"/>
      <c r="C70" s="2"/>
      <c r="D70" s="2"/>
      <c r="E70" s="13"/>
      <c r="F70" s="3"/>
      <c r="G70" s="3"/>
      <c r="H70" s="3"/>
      <c r="I70" s="3"/>
      <c r="J70" s="3"/>
      <c r="K70" s="5"/>
    </row>
    <row r="71" spans="1:11" s="1" customFormat="1" ht="27" customHeight="1">
      <c r="A71" s="2"/>
      <c r="B71" s="2"/>
      <c r="C71" s="2"/>
      <c r="D71" s="2"/>
      <c r="E71" s="13"/>
      <c r="F71" s="3"/>
      <c r="G71" s="3"/>
      <c r="H71" s="3"/>
      <c r="I71" s="3"/>
      <c r="J71" s="3"/>
      <c r="K71" s="5"/>
    </row>
    <row r="72" spans="1:11" s="1" customFormat="1" ht="27" customHeight="1">
      <c r="A72" s="2"/>
      <c r="B72" s="2"/>
      <c r="C72" s="2"/>
      <c r="D72" s="2"/>
      <c r="E72" s="13"/>
      <c r="F72" s="3"/>
      <c r="G72" s="3"/>
      <c r="H72" s="3"/>
      <c r="I72" s="3"/>
      <c r="J72" s="3"/>
      <c r="K72" s="5"/>
    </row>
    <row r="73" spans="1:11" s="1" customFormat="1" ht="27" customHeight="1">
      <c r="A73" s="2"/>
      <c r="B73" s="2"/>
      <c r="C73" s="2"/>
      <c r="D73" s="2"/>
      <c r="E73" s="13"/>
      <c r="F73" s="3"/>
      <c r="G73" s="3"/>
      <c r="H73" s="3"/>
      <c r="I73" s="3"/>
      <c r="J73" s="3"/>
      <c r="K73" s="5"/>
    </row>
    <row r="74" spans="1:11" s="1" customFormat="1" ht="27" customHeight="1">
      <c r="A74" s="2"/>
      <c r="B74" s="2"/>
      <c r="C74" s="2"/>
      <c r="D74" s="2"/>
      <c r="E74" s="13"/>
      <c r="F74" s="3"/>
      <c r="G74" s="3"/>
      <c r="H74" s="3"/>
      <c r="I74" s="3"/>
      <c r="J74" s="3"/>
      <c r="K74" s="5"/>
    </row>
    <row r="75" spans="1:11" s="1" customFormat="1" ht="27" customHeight="1">
      <c r="A75" s="2"/>
      <c r="B75" s="2"/>
      <c r="C75" s="2"/>
      <c r="D75" s="2"/>
      <c r="E75" s="13"/>
      <c r="F75" s="3"/>
      <c r="G75" s="3"/>
      <c r="H75" s="3"/>
      <c r="I75" s="3"/>
      <c r="J75" s="3"/>
      <c r="K75" s="5"/>
    </row>
    <row r="76" spans="1:11" s="1" customFormat="1" ht="27" customHeight="1">
      <c r="A76" s="2"/>
      <c r="B76" s="2"/>
      <c r="C76" s="2"/>
      <c r="D76" s="2"/>
      <c r="E76" s="13"/>
      <c r="F76" s="3"/>
      <c r="G76" s="3"/>
      <c r="H76" s="3"/>
      <c r="I76" s="3"/>
      <c r="J76" s="3"/>
      <c r="K76" s="5"/>
    </row>
  </sheetData>
  <sheetProtection/>
  <mergeCells count="13">
    <mergeCell ref="A14:I14"/>
    <mergeCell ref="F16:F17"/>
    <mergeCell ref="G16:J16"/>
    <mergeCell ref="A5:J5"/>
    <mergeCell ref="A6:J6"/>
    <mergeCell ref="A7:J7"/>
    <mergeCell ref="A16:A17"/>
    <mergeCell ref="B16:B17"/>
    <mergeCell ref="C16:C17"/>
    <mergeCell ref="E16:E17"/>
    <mergeCell ref="D16:D17"/>
    <mergeCell ref="A12:I12"/>
    <mergeCell ref="A13:I13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4" r:id="rId1"/>
  <ignoredErrors>
    <ignoredError sqref="F36 K36" formula="1"/>
    <ignoredError sqref="K5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</sheetPr>
  <dimension ref="A1:Q88"/>
  <sheetViews>
    <sheetView zoomScale="82" zoomScaleNormal="82" zoomScalePageLayoutView="0" workbookViewId="0" topLeftCell="A1">
      <pane ySplit="2505" topLeftCell="BM87" activePane="bottomLeft" state="split"/>
      <selection pane="topLeft" activeCell="A6" sqref="A6:P6"/>
      <selection pane="bottomLeft" activeCell="E27" sqref="E27"/>
    </sheetView>
  </sheetViews>
  <sheetFormatPr defaultColWidth="9.140625" defaultRowHeight="12.75"/>
  <cols>
    <col min="1" max="1" width="5.7109375" style="0" customWidth="1"/>
    <col min="2" max="2" width="7.8515625" style="0" customWidth="1"/>
    <col min="5" max="5" width="47.8515625" style="0" customWidth="1"/>
    <col min="6" max="6" width="18.00390625" style="0" customWidth="1"/>
    <col min="7" max="7" width="4.7109375" style="0" customWidth="1"/>
    <col min="8" max="8" width="54.8515625" style="0" customWidth="1"/>
    <col min="9" max="9" width="11.7109375" style="0" customWidth="1"/>
    <col min="11" max="11" width="13.00390625" style="0" customWidth="1"/>
    <col min="12" max="12" width="13.57421875" style="0" customWidth="1"/>
    <col min="13" max="13" width="10.140625" style="0" hidden="1" customWidth="1"/>
    <col min="14" max="14" width="11.7109375" style="0" hidden="1" customWidth="1"/>
    <col min="15" max="15" width="10.140625" style="0" hidden="1" customWidth="1"/>
    <col min="16" max="16" width="0" style="0" hidden="1" customWidth="1"/>
    <col min="17" max="17" width="12.8515625" style="0" customWidth="1"/>
  </cols>
  <sheetData>
    <row r="1" spans="12:13" ht="12.75">
      <c r="L1" s="48" t="s">
        <v>3</v>
      </c>
      <c r="M1" t="s">
        <v>3</v>
      </c>
    </row>
    <row r="2" spans="12:13" ht="12.75">
      <c r="L2" s="48" t="s">
        <v>4</v>
      </c>
      <c r="M2" t="s">
        <v>4</v>
      </c>
    </row>
    <row r="3" spans="12:13" ht="12.75">
      <c r="L3" s="48" t="s">
        <v>5</v>
      </c>
      <c r="M3" t="s">
        <v>5</v>
      </c>
    </row>
    <row r="4" spans="12:13" ht="12.75">
      <c r="L4" s="48" t="s">
        <v>6</v>
      </c>
      <c r="M4" t="s">
        <v>6</v>
      </c>
    </row>
    <row r="5" spans="1:16" ht="18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</row>
    <row r="6" spans="1:16" ht="15.75">
      <c r="A6" s="144" t="s">
        <v>1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</row>
    <row r="7" spans="1:16" ht="15.75">
      <c r="A7" s="144" t="s">
        <v>2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</row>
    <row r="8" spans="1:16" ht="38.25">
      <c r="A8" s="65" t="s">
        <v>7</v>
      </c>
      <c r="B8" s="65" t="s">
        <v>194</v>
      </c>
      <c r="C8" s="65" t="s">
        <v>195</v>
      </c>
      <c r="D8" s="65" t="s">
        <v>196</v>
      </c>
      <c r="E8" s="65" t="s">
        <v>197</v>
      </c>
      <c r="F8" s="65" t="s">
        <v>198</v>
      </c>
      <c r="G8" s="71" t="s">
        <v>7</v>
      </c>
      <c r="H8" s="71" t="s">
        <v>8</v>
      </c>
      <c r="I8" s="71" t="s">
        <v>75</v>
      </c>
      <c r="J8" s="71" t="s">
        <v>76</v>
      </c>
      <c r="K8" s="71" t="s">
        <v>10</v>
      </c>
      <c r="L8" s="71" t="s">
        <v>11</v>
      </c>
      <c r="M8" s="40" t="s">
        <v>12</v>
      </c>
      <c r="N8" s="40"/>
      <c r="O8" s="40"/>
      <c r="P8" s="41"/>
    </row>
    <row r="9" spans="1:12" s="1" customFormat="1" ht="25.5" customHeight="1">
      <c r="A9" s="66" t="s">
        <v>201</v>
      </c>
      <c r="B9" s="67" t="s">
        <v>202</v>
      </c>
      <c r="C9" s="67" t="s">
        <v>203</v>
      </c>
      <c r="D9" s="66" t="s">
        <v>204</v>
      </c>
      <c r="E9" s="2" t="s">
        <v>205</v>
      </c>
      <c r="F9" s="3">
        <v>136000</v>
      </c>
      <c r="G9" s="2"/>
      <c r="H9" s="2" t="s">
        <v>255</v>
      </c>
      <c r="I9" s="2"/>
      <c r="J9" s="2"/>
      <c r="K9" s="2"/>
      <c r="L9" s="2"/>
    </row>
    <row r="10" spans="1:12" s="1" customFormat="1" ht="37.5" customHeight="1">
      <c r="A10" s="66" t="s">
        <v>206</v>
      </c>
      <c r="B10" s="67" t="s">
        <v>202</v>
      </c>
      <c r="C10" s="67" t="s">
        <v>207</v>
      </c>
      <c r="D10" s="66" t="s">
        <v>204</v>
      </c>
      <c r="E10" s="2" t="s">
        <v>208</v>
      </c>
      <c r="F10" s="3">
        <v>27000</v>
      </c>
      <c r="G10" s="2"/>
      <c r="H10" s="2" t="s">
        <v>255</v>
      </c>
      <c r="I10" s="2"/>
      <c r="J10" s="2"/>
      <c r="K10" s="2"/>
      <c r="L10" s="2"/>
    </row>
    <row r="11" spans="1:12" s="1" customFormat="1" ht="36" customHeight="1">
      <c r="A11" s="66" t="s">
        <v>209</v>
      </c>
      <c r="B11" s="67" t="s">
        <v>210</v>
      </c>
      <c r="C11" s="67" t="s">
        <v>199</v>
      </c>
      <c r="D11" s="66" t="s">
        <v>200</v>
      </c>
      <c r="E11" s="2" t="s">
        <v>211</v>
      </c>
      <c r="F11" s="3">
        <v>310000</v>
      </c>
      <c r="G11" s="2"/>
      <c r="H11" s="2" t="s">
        <v>255</v>
      </c>
      <c r="I11" s="2"/>
      <c r="J11" s="2"/>
      <c r="K11" s="2"/>
      <c r="L11" s="2"/>
    </row>
    <row r="12" spans="1:12" s="1" customFormat="1" ht="26.25" customHeight="1">
      <c r="A12" s="66" t="s">
        <v>212</v>
      </c>
      <c r="B12" s="67" t="s">
        <v>213</v>
      </c>
      <c r="C12" s="67" t="s">
        <v>214</v>
      </c>
      <c r="D12" s="66" t="s">
        <v>215</v>
      </c>
      <c r="E12" s="2" t="s">
        <v>216</v>
      </c>
      <c r="F12" s="3">
        <v>19000</v>
      </c>
      <c r="G12" s="2"/>
      <c r="H12" s="2" t="s">
        <v>255</v>
      </c>
      <c r="I12" s="2"/>
      <c r="J12" s="2"/>
      <c r="K12" s="2"/>
      <c r="L12" s="2"/>
    </row>
    <row r="13" spans="1:12" s="1" customFormat="1" ht="26.25" customHeight="1">
      <c r="A13" s="66" t="s">
        <v>217</v>
      </c>
      <c r="B13" s="67" t="s">
        <v>218</v>
      </c>
      <c r="C13" s="67" t="s">
        <v>219</v>
      </c>
      <c r="D13" s="66" t="s">
        <v>220</v>
      </c>
      <c r="E13" s="2" t="s">
        <v>221</v>
      </c>
      <c r="F13" s="3">
        <v>25000</v>
      </c>
      <c r="G13" s="2"/>
      <c r="H13" s="2" t="s">
        <v>255</v>
      </c>
      <c r="I13" s="2"/>
      <c r="J13" s="2"/>
      <c r="K13" s="2"/>
      <c r="L13" s="2"/>
    </row>
    <row r="14" spans="1:12" s="1" customFormat="1" ht="63" customHeight="1">
      <c r="A14" s="66" t="s">
        <v>223</v>
      </c>
      <c r="B14" s="67" t="s">
        <v>222</v>
      </c>
      <c r="C14" s="67" t="s">
        <v>224</v>
      </c>
      <c r="D14" s="66" t="s">
        <v>204</v>
      </c>
      <c r="E14" s="66" t="s">
        <v>225</v>
      </c>
      <c r="F14" s="3">
        <v>493000</v>
      </c>
      <c r="G14" s="2"/>
      <c r="I14" s="2"/>
      <c r="J14" s="2"/>
      <c r="K14" s="2"/>
      <c r="L14" s="2"/>
    </row>
    <row r="15" spans="1:12" s="76" customFormat="1" ht="45" customHeight="1">
      <c r="A15" s="72"/>
      <c r="B15" s="73"/>
      <c r="C15" s="73"/>
      <c r="D15" s="72"/>
      <c r="E15" s="74" t="s">
        <v>226</v>
      </c>
      <c r="F15" s="75">
        <v>1834000</v>
      </c>
      <c r="G15" s="74"/>
      <c r="H15" s="2" t="s">
        <v>256</v>
      </c>
      <c r="I15" s="74">
        <v>2</v>
      </c>
      <c r="J15" s="74" t="s">
        <v>257</v>
      </c>
      <c r="K15" s="74">
        <v>1341000</v>
      </c>
      <c r="L15" s="74">
        <v>1341000</v>
      </c>
    </row>
    <row r="16" spans="1:12" s="76" customFormat="1" ht="27.75" customHeight="1">
      <c r="A16" s="72" t="s">
        <v>227</v>
      </c>
      <c r="B16" s="73" t="s">
        <v>228</v>
      </c>
      <c r="C16" s="73" t="s">
        <v>229</v>
      </c>
      <c r="D16" s="72" t="s">
        <v>204</v>
      </c>
      <c r="E16" s="74" t="s">
        <v>230</v>
      </c>
      <c r="F16" s="75">
        <v>1044000</v>
      </c>
      <c r="G16" s="74"/>
      <c r="H16" s="76" t="s">
        <v>258</v>
      </c>
      <c r="I16" s="74">
        <v>1</v>
      </c>
      <c r="J16" s="74" t="s">
        <v>257</v>
      </c>
      <c r="K16" s="74">
        <v>560000</v>
      </c>
      <c r="L16" s="74">
        <f>K16*I16</f>
        <v>560000</v>
      </c>
    </row>
    <row r="17" spans="1:12" s="76" customFormat="1" ht="18" customHeight="1">
      <c r="A17" s="72"/>
      <c r="B17" s="73"/>
      <c r="C17" s="73"/>
      <c r="D17" s="72"/>
      <c r="E17" s="74"/>
      <c r="F17" s="75"/>
      <c r="G17" s="74"/>
      <c r="H17" s="2" t="s">
        <v>101</v>
      </c>
      <c r="I17" s="74"/>
      <c r="J17" s="74"/>
      <c r="K17" s="74"/>
      <c r="L17" s="74"/>
    </row>
    <row r="18" spans="1:12" s="76" customFormat="1" ht="18" customHeight="1">
      <c r="A18" s="72"/>
      <c r="B18" s="73"/>
      <c r="C18" s="73"/>
      <c r="D18" s="72"/>
      <c r="E18" s="74"/>
      <c r="F18" s="75"/>
      <c r="G18" s="74"/>
      <c r="H18" s="2" t="s">
        <v>102</v>
      </c>
      <c r="I18" s="74"/>
      <c r="J18" s="74"/>
      <c r="K18" s="74"/>
      <c r="L18" s="74"/>
    </row>
    <row r="19" spans="1:12" s="76" customFormat="1" ht="18" customHeight="1">
      <c r="A19" s="72"/>
      <c r="B19" s="73"/>
      <c r="C19" s="73"/>
      <c r="D19" s="72"/>
      <c r="E19" s="74"/>
      <c r="F19" s="75"/>
      <c r="G19" s="74"/>
      <c r="H19" s="2" t="s">
        <v>103</v>
      </c>
      <c r="I19" s="74"/>
      <c r="J19" s="74"/>
      <c r="K19" s="74"/>
      <c r="L19" s="74"/>
    </row>
    <row r="20" spans="1:12" s="76" customFormat="1" ht="18" customHeight="1">
      <c r="A20" s="72"/>
      <c r="B20" s="73"/>
      <c r="C20" s="73"/>
      <c r="D20" s="72"/>
      <c r="E20" s="74"/>
      <c r="F20" s="75"/>
      <c r="G20" s="74"/>
      <c r="H20" s="2" t="s">
        <v>104</v>
      </c>
      <c r="I20" s="74"/>
      <c r="J20" s="74"/>
      <c r="K20" s="74"/>
      <c r="L20" s="74"/>
    </row>
    <row r="21" spans="1:12" s="76" customFormat="1" ht="18" customHeight="1">
      <c r="A21" s="72"/>
      <c r="B21" s="73"/>
      <c r="C21" s="73"/>
      <c r="D21" s="72"/>
      <c r="E21" s="74"/>
      <c r="F21" s="75"/>
      <c r="G21" s="74"/>
      <c r="H21" s="2" t="s">
        <v>105</v>
      </c>
      <c r="I21" s="74"/>
      <c r="J21" s="74"/>
      <c r="K21" s="74"/>
      <c r="L21" s="74"/>
    </row>
    <row r="22" spans="1:12" s="76" customFormat="1" ht="18" customHeight="1">
      <c r="A22" s="72"/>
      <c r="B22" s="73"/>
      <c r="C22" s="73"/>
      <c r="D22" s="72"/>
      <c r="E22" s="74"/>
      <c r="F22" s="75"/>
      <c r="G22" s="74"/>
      <c r="H22" s="2" t="s">
        <v>108</v>
      </c>
      <c r="I22" s="74"/>
      <c r="J22" s="74"/>
      <c r="K22" s="74"/>
      <c r="L22" s="74">
        <v>51000</v>
      </c>
    </row>
    <row r="23" spans="1:12" s="76" customFormat="1" ht="18" customHeight="1">
      <c r="A23" s="72"/>
      <c r="B23" s="73"/>
      <c r="C23" s="73"/>
      <c r="D23" s="72"/>
      <c r="E23" s="74"/>
      <c r="F23" s="75"/>
      <c r="G23" s="74"/>
      <c r="H23" s="2" t="s">
        <v>106</v>
      </c>
      <c r="I23" s="74"/>
      <c r="J23" s="74"/>
      <c r="K23" s="74"/>
      <c r="L23" s="79">
        <v>17000</v>
      </c>
    </row>
    <row r="24" spans="1:12" s="76" customFormat="1" ht="18" customHeight="1">
      <c r="A24" s="72"/>
      <c r="B24" s="73"/>
      <c r="C24" s="73"/>
      <c r="D24" s="72"/>
      <c r="E24" s="74"/>
      <c r="F24" s="75"/>
      <c r="G24" s="74"/>
      <c r="H24" s="2" t="s">
        <v>107</v>
      </c>
      <c r="I24" s="74"/>
      <c r="J24" s="74"/>
      <c r="K24" s="74"/>
      <c r="L24" s="74"/>
    </row>
    <row r="25" spans="1:12" s="76" customFormat="1" ht="18" customHeight="1">
      <c r="A25" s="72"/>
      <c r="B25" s="73"/>
      <c r="C25" s="73"/>
      <c r="D25" s="72"/>
      <c r="E25" s="74"/>
      <c r="F25" s="75"/>
      <c r="G25" s="74"/>
      <c r="H25" s="2" t="s">
        <v>97</v>
      </c>
      <c r="I25" s="74"/>
      <c r="J25" s="74"/>
      <c r="K25" s="74"/>
      <c r="L25" s="74"/>
    </row>
    <row r="26" spans="1:17" s="76" customFormat="1" ht="18" customHeight="1">
      <c r="A26" s="72"/>
      <c r="B26" s="73"/>
      <c r="C26" s="73"/>
      <c r="D26" s="72"/>
      <c r="E26" s="74"/>
      <c r="F26" s="75"/>
      <c r="G26" s="74"/>
      <c r="H26" s="2" t="s">
        <v>98</v>
      </c>
      <c r="I26" s="74"/>
      <c r="J26" s="74"/>
      <c r="K26" s="74"/>
      <c r="L26" s="74"/>
      <c r="Q26" s="76">
        <v>1444000</v>
      </c>
    </row>
    <row r="27" spans="1:12" s="76" customFormat="1" ht="18" customHeight="1">
      <c r="A27" s="72"/>
      <c r="B27" s="73"/>
      <c r="C27" s="73"/>
      <c r="D27" s="72"/>
      <c r="E27" s="74"/>
      <c r="F27" s="75"/>
      <c r="G27" s="74"/>
      <c r="H27" s="8" t="s">
        <v>100</v>
      </c>
      <c r="I27" s="74"/>
      <c r="J27" s="74"/>
      <c r="K27" s="74"/>
      <c r="L27" s="74">
        <f>SUM(L16:L26)</f>
        <v>628000</v>
      </c>
    </row>
    <row r="28" spans="1:12" s="76" customFormat="1" ht="18" customHeight="1">
      <c r="A28" s="72"/>
      <c r="B28" s="73"/>
      <c r="C28" s="73"/>
      <c r="D28" s="72"/>
      <c r="E28" s="74"/>
      <c r="F28" s="75"/>
      <c r="G28" s="74"/>
      <c r="H28" s="74"/>
      <c r="I28" s="74"/>
      <c r="J28" s="74"/>
      <c r="K28" s="74"/>
      <c r="L28" s="74"/>
    </row>
    <row r="29" spans="1:12" s="76" customFormat="1" ht="27.75" customHeight="1">
      <c r="A29" s="72" t="s">
        <v>231</v>
      </c>
      <c r="B29" s="73" t="s">
        <v>228</v>
      </c>
      <c r="C29" s="73" t="s">
        <v>232</v>
      </c>
      <c r="D29" s="72" t="s">
        <v>204</v>
      </c>
      <c r="E29" s="74" t="s">
        <v>233</v>
      </c>
      <c r="F29" s="75">
        <v>231000</v>
      </c>
      <c r="G29" s="74"/>
      <c r="H29" s="74"/>
      <c r="I29" s="74"/>
      <c r="J29" s="74"/>
      <c r="K29" s="74"/>
      <c r="L29" s="74"/>
    </row>
    <row r="30" spans="1:12" s="76" customFormat="1" ht="12.75">
      <c r="A30" s="72"/>
      <c r="B30" s="73"/>
      <c r="C30" s="73"/>
      <c r="D30" s="72"/>
      <c r="E30" s="74"/>
      <c r="F30" s="75"/>
      <c r="G30" s="74"/>
      <c r="H30" s="74"/>
      <c r="I30" s="74"/>
      <c r="J30" s="74"/>
      <c r="K30" s="74"/>
      <c r="L30" s="74"/>
    </row>
    <row r="31" spans="1:12" s="78" customFormat="1" ht="12.75">
      <c r="A31" s="72"/>
      <c r="B31" s="73"/>
      <c r="C31" s="73"/>
      <c r="D31" s="72"/>
      <c r="E31" s="74"/>
      <c r="F31" s="75"/>
      <c r="G31" s="77"/>
      <c r="H31" s="77"/>
      <c r="I31" s="77"/>
      <c r="J31" s="77"/>
      <c r="K31" s="77"/>
      <c r="L31" s="77"/>
    </row>
    <row r="32" spans="1:12" s="78" customFormat="1" ht="74.25" customHeight="1">
      <c r="A32" s="72" t="s">
        <v>234</v>
      </c>
      <c r="B32" s="73" t="s">
        <v>235</v>
      </c>
      <c r="C32" s="73" t="s">
        <v>236</v>
      </c>
      <c r="D32" s="72" t="s">
        <v>215</v>
      </c>
      <c r="E32" s="72" t="s">
        <v>237</v>
      </c>
      <c r="F32" s="75">
        <v>1000000</v>
      </c>
      <c r="G32" s="77"/>
      <c r="H32" s="77"/>
      <c r="I32" s="77"/>
      <c r="J32" s="77"/>
      <c r="K32" s="77"/>
      <c r="L32" s="77"/>
    </row>
    <row r="33" spans="1:12" s="1" customFormat="1" ht="24.75" customHeight="1">
      <c r="A33" s="66" t="s">
        <v>238</v>
      </c>
      <c r="B33" s="67" t="s">
        <v>235</v>
      </c>
      <c r="C33" s="67" t="s">
        <v>239</v>
      </c>
      <c r="D33" s="66" t="s">
        <v>204</v>
      </c>
      <c r="E33" s="2" t="s">
        <v>240</v>
      </c>
      <c r="F33" s="3">
        <f>F34+F35</f>
        <v>1490000</v>
      </c>
      <c r="G33" s="2"/>
      <c r="H33" s="2"/>
      <c r="I33" s="2"/>
      <c r="J33" s="2"/>
      <c r="K33" s="2"/>
      <c r="L33" s="2"/>
    </row>
    <row r="34" spans="1:12" s="1" customFormat="1" ht="24.75" customHeight="1">
      <c r="A34" s="66"/>
      <c r="B34" s="67"/>
      <c r="C34" s="67"/>
      <c r="D34" s="66"/>
      <c r="E34" s="2" t="s">
        <v>241</v>
      </c>
      <c r="F34" s="3">
        <v>1000000</v>
      </c>
      <c r="G34" s="2"/>
      <c r="H34" s="2"/>
      <c r="I34" s="2"/>
      <c r="J34" s="2"/>
      <c r="K34" s="2"/>
      <c r="L34" s="2"/>
    </row>
    <row r="35" spans="1:12" s="1" customFormat="1" ht="24.75" customHeight="1">
      <c r="A35" s="66"/>
      <c r="B35" s="67"/>
      <c r="C35" s="67"/>
      <c r="D35" s="66"/>
      <c r="E35" s="2" t="s">
        <v>242</v>
      </c>
      <c r="F35" s="3">
        <v>490000</v>
      </c>
      <c r="G35" s="2"/>
      <c r="H35" s="2"/>
      <c r="I35" s="2"/>
      <c r="J35" s="2"/>
      <c r="K35" s="2"/>
      <c r="L35" s="2"/>
    </row>
    <row r="36" spans="1:12" s="12" customFormat="1" ht="17.25" customHeight="1">
      <c r="A36" s="66" t="s">
        <v>243</v>
      </c>
      <c r="B36" s="67" t="s">
        <v>244</v>
      </c>
      <c r="C36" s="67" t="s">
        <v>245</v>
      </c>
      <c r="D36" s="66" t="s">
        <v>204</v>
      </c>
      <c r="E36" s="2" t="s">
        <v>246</v>
      </c>
      <c r="F36" s="3">
        <f>F37+F38+F39+F40</f>
        <v>2155000</v>
      </c>
      <c r="G36" s="8"/>
      <c r="H36" s="8"/>
      <c r="I36" s="8"/>
      <c r="J36" s="8"/>
      <c r="K36" s="8"/>
      <c r="L36" s="8"/>
    </row>
    <row r="37" spans="1:12" s="1" customFormat="1" ht="51.75" customHeight="1">
      <c r="A37" s="66"/>
      <c r="B37" s="67"/>
      <c r="C37" s="67"/>
      <c r="D37" s="66"/>
      <c r="E37" s="2" t="s">
        <v>247</v>
      </c>
      <c r="F37" s="3">
        <v>2155000</v>
      </c>
      <c r="G37" s="2"/>
      <c r="H37" s="2"/>
      <c r="I37" s="2"/>
      <c r="J37" s="2"/>
      <c r="K37" s="2"/>
      <c r="L37" s="2"/>
    </row>
    <row r="38" spans="1:12" s="1" customFormat="1" ht="28.5" customHeight="1">
      <c r="A38" s="66"/>
      <c r="B38" s="67"/>
      <c r="C38" s="67"/>
      <c r="D38" s="66"/>
      <c r="E38" s="2" t="s">
        <v>248</v>
      </c>
      <c r="F38" s="3"/>
      <c r="G38" s="2"/>
      <c r="H38" s="2"/>
      <c r="I38" s="2"/>
      <c r="J38" s="2"/>
      <c r="K38" s="2"/>
      <c r="L38" s="2"/>
    </row>
    <row r="39" spans="1:12" s="1" customFormat="1" ht="14.25" customHeight="1">
      <c r="A39" s="66"/>
      <c r="B39" s="67"/>
      <c r="C39" s="67"/>
      <c r="D39" s="66"/>
      <c r="E39" s="2" t="s">
        <v>249</v>
      </c>
      <c r="F39" s="3"/>
      <c r="G39" s="2"/>
      <c r="H39" s="2"/>
      <c r="I39" s="2"/>
      <c r="J39" s="2"/>
      <c r="K39" s="2"/>
      <c r="L39" s="2"/>
    </row>
    <row r="40" spans="1:12" s="1" customFormat="1" ht="14.25" customHeight="1">
      <c r="A40" s="66"/>
      <c r="B40" s="67"/>
      <c r="C40" s="67"/>
      <c r="D40" s="66"/>
      <c r="E40" s="2" t="s">
        <v>250</v>
      </c>
      <c r="F40" s="3"/>
      <c r="G40" s="2"/>
      <c r="H40" s="2"/>
      <c r="I40" s="2"/>
      <c r="J40" s="2"/>
      <c r="K40" s="2"/>
      <c r="L40" s="2"/>
    </row>
    <row r="41" spans="1:12" s="1" customFormat="1" ht="28.5" customHeight="1">
      <c r="A41" s="66" t="s">
        <v>251</v>
      </c>
      <c r="B41" s="67" t="s">
        <v>252</v>
      </c>
      <c r="C41" s="67" t="s">
        <v>253</v>
      </c>
      <c r="D41" s="66" t="s">
        <v>204</v>
      </c>
      <c r="E41" s="2" t="s">
        <v>254</v>
      </c>
      <c r="F41" s="3">
        <v>442000</v>
      </c>
      <c r="G41" s="2"/>
      <c r="H41" s="2"/>
      <c r="I41" s="2"/>
      <c r="J41" s="2"/>
      <c r="K41" s="2"/>
      <c r="L41" s="2"/>
    </row>
    <row r="42" s="1" customFormat="1" ht="12.75"/>
    <row r="43" s="1" customFormat="1" ht="12.75"/>
    <row r="44" spans="1:10" s="1" customFormat="1" ht="38.25">
      <c r="A44" s="42"/>
      <c r="B44" s="42"/>
      <c r="C44" s="42"/>
      <c r="D44" s="42"/>
      <c r="E44" s="42"/>
      <c r="F44" s="42"/>
      <c r="G44" s="2" t="s">
        <v>13</v>
      </c>
      <c r="H44" s="2" t="s">
        <v>14</v>
      </c>
      <c r="I44" s="2" t="s">
        <v>15</v>
      </c>
      <c r="J44" s="2" t="s">
        <v>16</v>
      </c>
    </row>
    <row r="45" spans="1:12" s="1" customFormat="1" ht="51">
      <c r="A45" s="2">
        <v>1</v>
      </c>
      <c r="B45" s="2" t="s">
        <v>40</v>
      </c>
      <c r="C45" s="6"/>
      <c r="D45" s="6"/>
      <c r="E45" s="3"/>
      <c r="F45" s="3"/>
      <c r="G45" s="3"/>
      <c r="H45" s="3"/>
      <c r="I45" s="3"/>
      <c r="J45" s="3"/>
      <c r="L45" s="69"/>
    </row>
    <row r="46" spans="1:17" s="1" customFormat="1" ht="27" customHeight="1">
      <c r="A46" s="2"/>
      <c r="B46" s="2" t="s">
        <v>41</v>
      </c>
      <c r="C46" s="6">
        <v>100</v>
      </c>
      <c r="D46" s="6" t="s">
        <v>77</v>
      </c>
      <c r="E46" s="3">
        <v>270</v>
      </c>
      <c r="F46" s="3">
        <f aca="true" t="shared" si="0" ref="F46:F61">E46*C46</f>
        <v>27000</v>
      </c>
      <c r="G46" s="3"/>
      <c r="H46" s="3"/>
      <c r="I46" s="3">
        <v>27000</v>
      </c>
      <c r="J46" s="3"/>
      <c r="K46" s="5">
        <f aca="true" t="shared" si="1" ref="K46:K61">SUM(G46:J46)</f>
        <v>27000</v>
      </c>
      <c r="L46" s="70"/>
      <c r="M46" s="68"/>
      <c r="N46" s="3"/>
      <c r="O46" s="3"/>
      <c r="P46" s="3"/>
      <c r="Q46" s="5"/>
    </row>
    <row r="47" spans="1:17" s="1" customFormat="1" ht="27" customHeight="1">
      <c r="A47" s="2"/>
      <c r="B47" s="7" t="s">
        <v>79</v>
      </c>
      <c r="C47" s="6">
        <v>450</v>
      </c>
      <c r="D47" s="6" t="s">
        <v>77</v>
      </c>
      <c r="E47" s="3">
        <v>270</v>
      </c>
      <c r="F47" s="3">
        <f t="shared" si="0"/>
        <v>121500</v>
      </c>
      <c r="G47" s="3"/>
      <c r="H47" s="3"/>
      <c r="I47" s="3">
        <v>40500</v>
      </c>
      <c r="J47" s="3"/>
      <c r="K47" s="5">
        <f t="shared" si="1"/>
        <v>40500</v>
      </c>
      <c r="L47" s="70"/>
      <c r="M47" s="68"/>
      <c r="N47" s="3"/>
      <c r="O47" s="3"/>
      <c r="P47" s="3"/>
      <c r="Q47" s="5"/>
    </row>
    <row r="48" spans="1:17" s="1" customFormat="1" ht="27" customHeight="1">
      <c r="A48" s="2"/>
      <c r="B48" s="7" t="s">
        <v>80</v>
      </c>
      <c r="C48" s="6">
        <v>300</v>
      </c>
      <c r="D48" s="6" t="s">
        <v>77</v>
      </c>
      <c r="E48" s="3">
        <v>270</v>
      </c>
      <c r="F48" s="3">
        <f t="shared" si="0"/>
        <v>81000</v>
      </c>
      <c r="G48" s="3"/>
      <c r="H48" s="3"/>
      <c r="I48" s="3">
        <v>81000</v>
      </c>
      <c r="J48" s="3"/>
      <c r="K48" s="5">
        <f t="shared" si="1"/>
        <v>81000</v>
      </c>
      <c r="L48" s="70"/>
      <c r="M48" s="68"/>
      <c r="N48" s="3"/>
      <c r="O48" s="3"/>
      <c r="P48" s="3"/>
      <c r="Q48" s="5"/>
    </row>
    <row r="49" spans="1:17" s="1" customFormat="1" ht="27" customHeight="1">
      <c r="A49" s="2"/>
      <c r="B49" s="1" t="s">
        <v>43</v>
      </c>
      <c r="C49" s="6">
        <v>150</v>
      </c>
      <c r="D49" s="6" t="s">
        <v>77</v>
      </c>
      <c r="E49" s="3">
        <v>270</v>
      </c>
      <c r="F49" s="3">
        <f t="shared" si="0"/>
        <v>40500</v>
      </c>
      <c r="G49" s="3"/>
      <c r="H49" s="3"/>
      <c r="I49" s="3">
        <v>40500</v>
      </c>
      <c r="J49" s="3"/>
      <c r="K49" s="5">
        <f t="shared" si="1"/>
        <v>40500</v>
      </c>
      <c r="L49" s="70"/>
      <c r="M49" s="68"/>
      <c r="N49" s="3"/>
      <c r="O49" s="3"/>
      <c r="P49" s="3"/>
      <c r="Q49" s="5"/>
    </row>
    <row r="50" spans="1:17" s="1" customFormat="1" ht="27" customHeight="1">
      <c r="A50" s="2"/>
      <c r="B50" s="7" t="s">
        <v>42</v>
      </c>
      <c r="C50" s="6">
        <v>300</v>
      </c>
      <c r="D50" s="6" t="s">
        <v>77</v>
      </c>
      <c r="E50" s="3">
        <v>270</v>
      </c>
      <c r="F50" s="3">
        <f t="shared" si="0"/>
        <v>81000</v>
      </c>
      <c r="G50" s="3"/>
      <c r="H50" s="3"/>
      <c r="I50" s="3">
        <v>81000</v>
      </c>
      <c r="J50" s="3"/>
      <c r="K50" s="5">
        <f t="shared" si="1"/>
        <v>81000</v>
      </c>
      <c r="L50" s="70"/>
      <c r="M50" s="68"/>
      <c r="N50" s="3"/>
      <c r="O50" s="3"/>
      <c r="P50" s="3"/>
      <c r="Q50" s="5"/>
    </row>
    <row r="51" spans="1:17" s="1" customFormat="1" ht="27" customHeight="1">
      <c r="A51" s="2"/>
      <c r="B51" s="2" t="s">
        <v>44</v>
      </c>
      <c r="C51" s="6">
        <v>100</v>
      </c>
      <c r="D51" s="6" t="s">
        <v>77</v>
      </c>
      <c r="E51" s="3">
        <v>270</v>
      </c>
      <c r="F51" s="3">
        <f t="shared" si="0"/>
        <v>27000</v>
      </c>
      <c r="G51" s="3"/>
      <c r="H51" s="3"/>
      <c r="I51" s="3">
        <v>21600</v>
      </c>
      <c r="J51" s="3"/>
      <c r="K51" s="5">
        <f t="shared" si="1"/>
        <v>21600</v>
      </c>
      <c r="L51" s="70"/>
      <c r="M51" s="68"/>
      <c r="N51" s="3"/>
      <c r="O51" s="3"/>
      <c r="P51" s="3"/>
      <c r="Q51" s="5"/>
    </row>
    <row r="52" spans="1:17" s="1" customFormat="1" ht="27" customHeight="1">
      <c r="A52" s="2"/>
      <c r="B52" s="2" t="s">
        <v>45</v>
      </c>
      <c r="C52" s="6">
        <v>300</v>
      </c>
      <c r="D52" s="6" t="s">
        <v>77</v>
      </c>
      <c r="E52" s="3">
        <v>270</v>
      </c>
      <c r="F52" s="3">
        <f t="shared" si="0"/>
        <v>81000</v>
      </c>
      <c r="G52" s="3"/>
      <c r="H52" s="3"/>
      <c r="I52" s="3">
        <v>81000</v>
      </c>
      <c r="J52" s="3"/>
      <c r="K52" s="5">
        <f t="shared" si="1"/>
        <v>81000</v>
      </c>
      <c r="L52" s="70"/>
      <c r="M52" s="68"/>
      <c r="N52" s="3"/>
      <c r="O52" s="3"/>
      <c r="P52" s="3"/>
      <c r="Q52" s="5"/>
    </row>
    <row r="53" spans="1:17" s="1" customFormat="1" ht="27" customHeight="1">
      <c r="A53" s="2"/>
      <c r="B53" s="2" t="s">
        <v>81</v>
      </c>
      <c r="C53" s="6">
        <v>100</v>
      </c>
      <c r="D53" s="6" t="s">
        <v>77</v>
      </c>
      <c r="E53" s="3">
        <v>270</v>
      </c>
      <c r="F53" s="3">
        <f t="shared" si="0"/>
        <v>27000</v>
      </c>
      <c r="G53" s="3"/>
      <c r="H53" s="3">
        <f aca="true" t="shared" si="2" ref="H53:H61">F53</f>
        <v>27000</v>
      </c>
      <c r="I53" s="3"/>
      <c r="J53" s="3"/>
      <c r="K53" s="5">
        <f t="shared" si="1"/>
        <v>27000</v>
      </c>
      <c r="L53" s="70"/>
      <c r="M53" s="68"/>
      <c r="N53" s="3"/>
      <c r="O53" s="3"/>
      <c r="P53" s="3"/>
      <c r="Q53" s="5"/>
    </row>
    <row r="54" spans="1:17" s="1" customFormat="1" ht="27" customHeight="1">
      <c r="A54" s="2"/>
      <c r="B54" s="2" t="s">
        <v>82</v>
      </c>
      <c r="C54" s="6">
        <v>150</v>
      </c>
      <c r="D54" s="6" t="s">
        <v>77</v>
      </c>
      <c r="E54" s="3">
        <v>270</v>
      </c>
      <c r="F54" s="3">
        <f t="shared" si="0"/>
        <v>40500</v>
      </c>
      <c r="G54" s="3"/>
      <c r="H54" s="3">
        <f t="shared" si="2"/>
        <v>40500</v>
      </c>
      <c r="I54" s="3"/>
      <c r="J54" s="3"/>
      <c r="K54" s="5">
        <f t="shared" si="1"/>
        <v>40500</v>
      </c>
      <c r="L54" s="70"/>
      <c r="M54" s="68"/>
      <c r="N54" s="3"/>
      <c r="O54" s="3"/>
      <c r="P54" s="3"/>
      <c r="Q54" s="5"/>
    </row>
    <row r="55" spans="1:17" s="1" customFormat="1" ht="27" customHeight="1">
      <c r="A55" s="2"/>
      <c r="B55" s="2" t="s">
        <v>83</v>
      </c>
      <c r="C55" s="6">
        <v>50</v>
      </c>
      <c r="D55" s="6" t="s">
        <v>77</v>
      </c>
      <c r="E55" s="3">
        <v>270</v>
      </c>
      <c r="F55" s="3">
        <f t="shared" si="0"/>
        <v>13500</v>
      </c>
      <c r="G55" s="3"/>
      <c r="H55" s="3">
        <f t="shared" si="2"/>
        <v>13500</v>
      </c>
      <c r="I55" s="3"/>
      <c r="J55" s="3"/>
      <c r="K55" s="5">
        <f t="shared" si="1"/>
        <v>13500</v>
      </c>
      <c r="L55" s="70"/>
      <c r="M55" s="68"/>
      <c r="N55" s="3"/>
      <c r="O55" s="3"/>
      <c r="P55" s="3"/>
      <c r="Q55" s="5"/>
    </row>
    <row r="56" spans="1:17" s="1" customFormat="1" ht="27" customHeight="1">
      <c r="A56" s="2"/>
      <c r="B56" s="2" t="s">
        <v>84</v>
      </c>
      <c r="C56" s="6">
        <v>300</v>
      </c>
      <c r="D56" s="6" t="s">
        <v>77</v>
      </c>
      <c r="E56" s="3">
        <v>270</v>
      </c>
      <c r="F56" s="3">
        <f t="shared" si="0"/>
        <v>81000</v>
      </c>
      <c r="G56" s="3"/>
      <c r="H56" s="3">
        <f t="shared" si="2"/>
        <v>81000</v>
      </c>
      <c r="I56" s="3"/>
      <c r="J56" s="3"/>
      <c r="K56" s="5">
        <f t="shared" si="1"/>
        <v>81000</v>
      </c>
      <c r="L56" s="70"/>
      <c r="M56" s="68"/>
      <c r="N56" s="3"/>
      <c r="O56" s="3"/>
      <c r="P56" s="3"/>
      <c r="Q56" s="5"/>
    </row>
    <row r="57" spans="1:17" s="1" customFormat="1" ht="27" customHeight="1">
      <c r="A57" s="2"/>
      <c r="B57" s="2" t="s">
        <v>85</v>
      </c>
      <c r="C57" s="6">
        <v>250</v>
      </c>
      <c r="D57" s="6" t="s">
        <v>77</v>
      </c>
      <c r="E57" s="3">
        <v>270</v>
      </c>
      <c r="F57" s="3">
        <f t="shared" si="0"/>
        <v>67500</v>
      </c>
      <c r="G57" s="3"/>
      <c r="H57" s="3">
        <f t="shared" si="2"/>
        <v>67500</v>
      </c>
      <c r="I57" s="3"/>
      <c r="J57" s="3"/>
      <c r="K57" s="5">
        <f t="shared" si="1"/>
        <v>67500</v>
      </c>
      <c r="L57" s="70"/>
      <c r="M57" s="68"/>
      <c r="N57" s="3"/>
      <c r="O57" s="3"/>
      <c r="P57" s="3"/>
      <c r="Q57" s="5"/>
    </row>
    <row r="58" spans="1:17" s="1" customFormat="1" ht="27" customHeight="1">
      <c r="A58" s="2"/>
      <c r="B58" s="2" t="s">
        <v>86</v>
      </c>
      <c r="C58" s="6">
        <v>250</v>
      </c>
      <c r="D58" s="6" t="s">
        <v>77</v>
      </c>
      <c r="E58" s="3">
        <v>270</v>
      </c>
      <c r="F58" s="3">
        <f t="shared" si="0"/>
        <v>67500</v>
      </c>
      <c r="G58" s="3"/>
      <c r="H58" s="3">
        <f t="shared" si="2"/>
        <v>67500</v>
      </c>
      <c r="I58" s="3"/>
      <c r="J58" s="3"/>
      <c r="K58" s="5">
        <f t="shared" si="1"/>
        <v>67500</v>
      </c>
      <c r="L58" s="70"/>
      <c r="M58" s="68"/>
      <c r="N58" s="3"/>
      <c r="O58" s="3"/>
      <c r="P58" s="3"/>
      <c r="Q58" s="5"/>
    </row>
    <row r="59" spans="1:17" s="1" customFormat="1" ht="27" customHeight="1">
      <c r="A59" s="2"/>
      <c r="B59" s="2" t="s">
        <v>87</v>
      </c>
      <c r="C59" s="6">
        <v>500</v>
      </c>
      <c r="D59" s="6" t="s">
        <v>77</v>
      </c>
      <c r="E59" s="3">
        <v>270</v>
      </c>
      <c r="F59" s="3">
        <f t="shared" si="0"/>
        <v>135000</v>
      </c>
      <c r="G59" s="3"/>
      <c r="H59" s="3">
        <f t="shared" si="2"/>
        <v>135000</v>
      </c>
      <c r="I59" s="3"/>
      <c r="J59" s="3"/>
      <c r="K59" s="5">
        <f t="shared" si="1"/>
        <v>135000</v>
      </c>
      <c r="L59" s="70"/>
      <c r="M59" s="68"/>
      <c r="N59" s="3"/>
      <c r="O59" s="3"/>
      <c r="P59" s="3"/>
      <c r="Q59" s="5"/>
    </row>
    <row r="60" spans="1:17" s="1" customFormat="1" ht="27" customHeight="1">
      <c r="A60" s="2"/>
      <c r="B60" s="2" t="s">
        <v>88</v>
      </c>
      <c r="C60" s="6">
        <v>800</v>
      </c>
      <c r="D60" s="6" t="s">
        <v>77</v>
      </c>
      <c r="E60" s="3">
        <v>270</v>
      </c>
      <c r="F60" s="3">
        <f t="shared" si="0"/>
        <v>216000</v>
      </c>
      <c r="G60" s="3"/>
      <c r="H60" s="3">
        <f t="shared" si="2"/>
        <v>216000</v>
      </c>
      <c r="I60" s="3"/>
      <c r="J60" s="3"/>
      <c r="K60" s="5">
        <f t="shared" si="1"/>
        <v>216000</v>
      </c>
      <c r="L60" s="70"/>
      <c r="M60" s="68"/>
      <c r="N60" s="3"/>
      <c r="O60" s="3"/>
      <c r="P60" s="3"/>
      <c r="Q60" s="5"/>
    </row>
    <row r="61" spans="1:12" ht="76.5">
      <c r="A61" s="2"/>
      <c r="B61" s="2" t="s">
        <v>90</v>
      </c>
      <c r="C61" s="6">
        <v>500</v>
      </c>
      <c r="D61" s="6" t="s">
        <v>77</v>
      </c>
      <c r="E61" s="3">
        <v>270</v>
      </c>
      <c r="F61" s="3">
        <f t="shared" si="0"/>
        <v>135000</v>
      </c>
      <c r="G61" s="3"/>
      <c r="H61" s="3">
        <f t="shared" si="2"/>
        <v>135000</v>
      </c>
      <c r="I61" s="3"/>
      <c r="J61" s="3"/>
      <c r="K61" s="5">
        <f t="shared" si="1"/>
        <v>135000</v>
      </c>
      <c r="L61" s="25"/>
    </row>
    <row r="62" spans="1:11" ht="12.75">
      <c r="A62" s="2"/>
      <c r="B62" s="2"/>
      <c r="C62" s="6"/>
      <c r="D62" s="6"/>
      <c r="E62" s="3"/>
      <c r="F62" s="3"/>
      <c r="G62" s="3"/>
      <c r="H62" s="3"/>
      <c r="I62" s="3"/>
      <c r="J62" s="3"/>
      <c r="K62" s="5"/>
    </row>
    <row r="63" spans="1:11" ht="76.5">
      <c r="A63" s="8"/>
      <c r="B63" s="8" t="s">
        <v>91</v>
      </c>
      <c r="C63" s="9">
        <f>SUM(C46:C61)</f>
        <v>4600</v>
      </c>
      <c r="D63" s="9"/>
      <c r="E63" s="10"/>
      <c r="F63" s="10">
        <f aca="true" t="shared" si="3" ref="F63:K63">SUM(F46:F61)</f>
        <v>1242000</v>
      </c>
      <c r="G63" s="10">
        <f t="shared" si="3"/>
        <v>0</v>
      </c>
      <c r="H63" s="10">
        <f t="shared" si="3"/>
        <v>783000</v>
      </c>
      <c r="I63" s="10">
        <f t="shared" si="3"/>
        <v>372600</v>
      </c>
      <c r="J63" s="10">
        <f t="shared" si="3"/>
        <v>0</v>
      </c>
      <c r="K63" s="10">
        <f t="shared" si="3"/>
        <v>1155600</v>
      </c>
    </row>
    <row r="64" spans="1:11" ht="76.5">
      <c r="A64" s="2"/>
      <c r="B64" s="2" t="s">
        <v>92</v>
      </c>
      <c r="C64" s="6">
        <v>50</v>
      </c>
      <c r="D64" s="6" t="s">
        <v>77</v>
      </c>
      <c r="E64" s="3">
        <v>270</v>
      </c>
      <c r="F64" s="3">
        <f aca="true" t="shared" si="4" ref="F64:F71">E64*C64</f>
        <v>13500</v>
      </c>
      <c r="G64" s="3"/>
      <c r="H64" s="3">
        <f>F64</f>
        <v>13500</v>
      </c>
      <c r="I64" s="3"/>
      <c r="J64" s="3"/>
      <c r="K64" s="5">
        <f aca="true" t="shared" si="5" ref="K64:K71">SUM(G64:J64)</f>
        <v>13500</v>
      </c>
    </row>
    <row r="65" spans="1:11" ht="76.5">
      <c r="A65" s="2"/>
      <c r="B65" s="2" t="s">
        <v>46</v>
      </c>
      <c r="C65" s="6">
        <v>4</v>
      </c>
      <c r="D65" s="6" t="s">
        <v>78</v>
      </c>
      <c r="E65" s="3">
        <v>50000</v>
      </c>
      <c r="F65" s="3">
        <f t="shared" si="4"/>
        <v>200000</v>
      </c>
      <c r="G65" s="3">
        <v>200000</v>
      </c>
      <c r="H65" s="3">
        <v>175000</v>
      </c>
      <c r="I65" s="3"/>
      <c r="J65" s="3"/>
      <c r="K65" s="5">
        <f t="shared" si="5"/>
        <v>375000</v>
      </c>
    </row>
    <row r="66" spans="1:11" ht="153">
      <c r="A66" s="2"/>
      <c r="B66" s="2" t="s">
        <v>47</v>
      </c>
      <c r="C66" s="6">
        <v>1</v>
      </c>
      <c r="D66" s="6" t="s">
        <v>78</v>
      </c>
      <c r="E66" s="3">
        <v>100000</v>
      </c>
      <c r="F66" s="3">
        <f t="shared" si="4"/>
        <v>100000</v>
      </c>
      <c r="G66" s="3"/>
      <c r="H66" s="3"/>
      <c r="I66" s="3">
        <v>100000</v>
      </c>
      <c r="J66" s="3"/>
      <c r="K66" s="5">
        <f t="shared" si="5"/>
        <v>100000</v>
      </c>
    </row>
    <row r="67" spans="1:11" ht="267.75">
      <c r="A67" s="35"/>
      <c r="B67" s="35" t="s">
        <v>95</v>
      </c>
      <c r="C67" s="36">
        <v>5000</v>
      </c>
      <c r="D67" s="36" t="s">
        <v>77</v>
      </c>
      <c r="E67" s="37">
        <v>500</v>
      </c>
      <c r="F67" s="37">
        <f t="shared" si="4"/>
        <v>2500000</v>
      </c>
      <c r="G67" s="37"/>
      <c r="H67" s="37"/>
      <c r="I67" s="37"/>
      <c r="J67" s="37"/>
      <c r="K67" s="38">
        <f t="shared" si="5"/>
        <v>0</v>
      </c>
    </row>
    <row r="68" spans="1:11" ht="204">
      <c r="A68" s="35"/>
      <c r="B68" s="35" t="s">
        <v>74</v>
      </c>
      <c r="C68" s="36">
        <v>3000</v>
      </c>
      <c r="D68" s="36" t="s">
        <v>77</v>
      </c>
      <c r="E68" s="37">
        <v>300</v>
      </c>
      <c r="F68" s="37">
        <f t="shared" si="4"/>
        <v>900000</v>
      </c>
      <c r="G68" s="37"/>
      <c r="H68" s="37"/>
      <c r="I68" s="37"/>
      <c r="J68" s="37"/>
      <c r="K68" s="38">
        <f t="shared" si="5"/>
        <v>0</v>
      </c>
    </row>
    <row r="69" spans="1:11" ht="191.25">
      <c r="A69" s="2"/>
      <c r="B69" s="2" t="s">
        <v>93</v>
      </c>
      <c r="C69" s="6">
        <v>750</v>
      </c>
      <c r="D69" s="6" t="s">
        <v>77</v>
      </c>
      <c r="E69" s="3">
        <v>300</v>
      </c>
      <c r="F69" s="3">
        <f t="shared" si="4"/>
        <v>225000</v>
      </c>
      <c r="G69" s="3"/>
      <c r="H69" s="3"/>
      <c r="I69" s="3"/>
      <c r="J69" s="3"/>
      <c r="K69" s="5">
        <f t="shared" si="5"/>
        <v>0</v>
      </c>
    </row>
    <row r="70" spans="1:11" ht="76.5">
      <c r="A70" s="2"/>
      <c r="B70" s="2" t="s">
        <v>94</v>
      </c>
      <c r="C70" s="6"/>
      <c r="D70" s="6"/>
      <c r="E70" s="3"/>
      <c r="F70" s="3">
        <f t="shared" si="4"/>
        <v>0</v>
      </c>
      <c r="G70" s="3"/>
      <c r="H70" s="3"/>
      <c r="I70" s="3"/>
      <c r="J70" s="3"/>
      <c r="K70" s="5">
        <f t="shared" si="5"/>
        <v>0</v>
      </c>
    </row>
    <row r="71" spans="1:11" ht="38.25">
      <c r="A71" s="2"/>
      <c r="B71" s="2" t="s">
        <v>45</v>
      </c>
      <c r="C71" s="6">
        <v>300</v>
      </c>
      <c r="D71" s="6" t="s">
        <v>77</v>
      </c>
      <c r="E71" s="3">
        <v>180</v>
      </c>
      <c r="F71" s="3">
        <f t="shared" si="4"/>
        <v>54000</v>
      </c>
      <c r="G71" s="3"/>
      <c r="H71" s="3"/>
      <c r="I71" s="3"/>
      <c r="J71" s="3"/>
      <c r="K71" s="5">
        <f t="shared" si="5"/>
        <v>0</v>
      </c>
    </row>
    <row r="72" spans="1:11" ht="89.25">
      <c r="A72" s="8"/>
      <c r="B72" s="8" t="s">
        <v>96</v>
      </c>
      <c r="C72" s="9"/>
      <c r="D72" s="9"/>
      <c r="E72" s="10"/>
      <c r="F72" s="10"/>
      <c r="G72" s="10"/>
      <c r="H72" s="10"/>
      <c r="I72" s="10"/>
      <c r="J72" s="10"/>
      <c r="K72" s="11"/>
    </row>
    <row r="73" spans="1:11" ht="12.75">
      <c r="A73" s="2"/>
      <c r="C73" s="6"/>
      <c r="D73" s="6"/>
      <c r="E73" s="3"/>
      <c r="F73" s="3"/>
      <c r="G73" s="3"/>
      <c r="H73" s="3"/>
      <c r="I73" s="3"/>
      <c r="J73" s="3"/>
      <c r="K73" s="5"/>
    </row>
    <row r="74" spans="1:11" ht="12.75">
      <c r="A74" s="2"/>
      <c r="C74" s="6"/>
      <c r="D74" s="6"/>
      <c r="E74" s="3"/>
      <c r="F74" s="3"/>
      <c r="G74" s="3"/>
      <c r="H74" s="3"/>
      <c r="I74" s="3"/>
      <c r="J74" s="3"/>
      <c r="K74" s="5"/>
    </row>
    <row r="75" spans="1:11" ht="12.75">
      <c r="A75" s="2"/>
      <c r="C75" s="6"/>
      <c r="D75" s="6"/>
      <c r="E75" s="3"/>
      <c r="F75" s="3"/>
      <c r="G75" s="3"/>
      <c r="H75" s="3"/>
      <c r="I75" s="3"/>
      <c r="J75" s="3"/>
      <c r="K75" s="5"/>
    </row>
    <row r="76" spans="1:11" ht="12.75">
      <c r="A76" s="2"/>
      <c r="C76" s="6"/>
      <c r="D76" s="6"/>
      <c r="E76" s="3"/>
      <c r="F76" s="3"/>
      <c r="G76" s="3"/>
      <c r="H76" s="3"/>
      <c r="I76" s="3"/>
      <c r="J76" s="3"/>
      <c r="K76" s="5"/>
    </row>
    <row r="77" spans="1:11" ht="12.75">
      <c r="A77" s="2"/>
      <c r="C77" s="6"/>
      <c r="D77" s="6"/>
      <c r="E77" s="3"/>
      <c r="F77" s="3"/>
      <c r="G77" s="3"/>
      <c r="H77" s="3"/>
      <c r="I77" s="3"/>
      <c r="J77" s="3"/>
      <c r="K77" s="5">
        <f>SUM(G77:J77)</f>
        <v>0</v>
      </c>
    </row>
    <row r="78" spans="1:11" ht="12.75">
      <c r="A78" s="2"/>
      <c r="C78" s="6"/>
      <c r="D78" s="6"/>
      <c r="E78" s="3"/>
      <c r="F78" s="3"/>
      <c r="G78" s="3"/>
      <c r="H78" s="3"/>
      <c r="I78" s="3"/>
      <c r="J78" s="3"/>
      <c r="K78" s="5"/>
    </row>
    <row r="79" spans="1:11" ht="12.75">
      <c r="A79" s="2"/>
      <c r="C79" s="6"/>
      <c r="D79" s="6"/>
      <c r="E79" s="3"/>
      <c r="F79" s="3"/>
      <c r="G79" s="3"/>
      <c r="H79" s="3"/>
      <c r="I79" s="3"/>
      <c r="J79" s="3"/>
      <c r="K79" s="5"/>
    </row>
    <row r="80" spans="1:11" ht="12.75">
      <c r="A80" s="2"/>
      <c r="C80" s="6"/>
      <c r="D80" s="6"/>
      <c r="E80" s="3"/>
      <c r="F80" s="3"/>
      <c r="G80" s="3"/>
      <c r="H80" s="3"/>
      <c r="I80" s="3"/>
      <c r="J80" s="3"/>
      <c r="K80" s="5"/>
    </row>
    <row r="81" spans="1:11" ht="12.75">
      <c r="A81" s="2"/>
      <c r="C81" s="6"/>
      <c r="D81" s="6"/>
      <c r="E81" s="3"/>
      <c r="F81" s="3"/>
      <c r="G81" s="3"/>
      <c r="H81" s="3"/>
      <c r="I81" s="3"/>
      <c r="J81" s="3"/>
      <c r="K81" s="5">
        <f aca="true" t="shared" si="6" ref="K81:K88">SUM(G81:J81)</f>
        <v>0</v>
      </c>
    </row>
    <row r="82" spans="1:11" ht="12.75">
      <c r="A82" s="2"/>
      <c r="C82" s="6"/>
      <c r="D82" s="6"/>
      <c r="E82" s="3"/>
      <c r="F82" s="3"/>
      <c r="G82" s="3"/>
      <c r="H82" s="3"/>
      <c r="I82" s="3"/>
      <c r="J82" s="3"/>
      <c r="K82" s="5">
        <f t="shared" si="6"/>
        <v>0</v>
      </c>
    </row>
    <row r="83" spans="1:11" ht="12.75">
      <c r="A83" s="8"/>
      <c r="C83" s="9"/>
      <c r="D83" s="9"/>
      <c r="E83" s="10"/>
      <c r="F83" s="10">
        <v>1044000</v>
      </c>
      <c r="G83" s="10"/>
      <c r="H83" s="10"/>
      <c r="I83" s="10"/>
      <c r="J83" s="10"/>
      <c r="K83" s="11">
        <f t="shared" si="6"/>
        <v>0</v>
      </c>
    </row>
    <row r="84" spans="1:11" ht="12.75">
      <c r="A84" s="2"/>
      <c r="B84" s="2"/>
      <c r="C84" s="6"/>
      <c r="D84" s="6"/>
      <c r="E84" s="3"/>
      <c r="F84" s="3"/>
      <c r="G84" s="3"/>
      <c r="H84" s="3"/>
      <c r="I84" s="3"/>
      <c r="J84" s="3"/>
      <c r="K84" s="5">
        <f t="shared" si="6"/>
        <v>0</v>
      </c>
    </row>
    <row r="85" spans="1:11" ht="204">
      <c r="A85" s="2"/>
      <c r="B85" s="2" t="s">
        <v>73</v>
      </c>
      <c r="C85" s="2">
        <v>1</v>
      </c>
      <c r="D85" s="2"/>
      <c r="E85" s="3">
        <v>50000</v>
      </c>
      <c r="F85" s="3">
        <f>E85*C85</f>
        <v>50000</v>
      </c>
      <c r="G85" s="3"/>
      <c r="H85" s="3">
        <v>25000</v>
      </c>
      <c r="I85" s="3">
        <v>25000</v>
      </c>
      <c r="J85" s="3"/>
      <c r="K85" s="5">
        <f t="shared" si="6"/>
        <v>50000</v>
      </c>
    </row>
    <row r="86" spans="1:11" ht="153">
      <c r="A86" s="2"/>
      <c r="B86" s="2" t="s">
        <v>99</v>
      </c>
      <c r="C86" s="2">
        <v>1</v>
      </c>
      <c r="D86" s="2"/>
      <c r="E86" s="3">
        <v>50000</v>
      </c>
      <c r="F86" s="3">
        <f>E86*C86</f>
        <v>50000</v>
      </c>
      <c r="G86" s="3"/>
      <c r="H86" s="3">
        <v>25000</v>
      </c>
      <c r="I86" s="3">
        <v>25000</v>
      </c>
      <c r="J86" s="3"/>
      <c r="K86" s="5">
        <f t="shared" si="6"/>
        <v>50000</v>
      </c>
    </row>
    <row r="87" spans="1:11" ht="89.25">
      <c r="A87" s="2"/>
      <c r="B87" s="2" t="s">
        <v>58</v>
      </c>
      <c r="C87" s="2">
        <v>1</v>
      </c>
      <c r="D87" s="2"/>
      <c r="E87" s="3">
        <v>20000</v>
      </c>
      <c r="F87" s="3">
        <f>E87*C87</f>
        <v>20000</v>
      </c>
      <c r="G87" s="3">
        <v>5000</v>
      </c>
      <c r="H87" s="3">
        <v>5000</v>
      </c>
      <c r="I87" s="3">
        <v>5000</v>
      </c>
      <c r="J87" s="3">
        <v>5000</v>
      </c>
      <c r="K87" s="5">
        <f t="shared" si="6"/>
        <v>20000</v>
      </c>
    </row>
    <row r="88" spans="1:11" ht="63.75">
      <c r="A88" s="2"/>
      <c r="B88" s="2" t="s">
        <v>169</v>
      </c>
      <c r="C88" s="2">
        <v>3</v>
      </c>
      <c r="D88" s="2"/>
      <c r="E88" s="13">
        <v>39000</v>
      </c>
      <c r="F88" s="3">
        <f>E88*C88</f>
        <v>117000</v>
      </c>
      <c r="G88" s="3"/>
      <c r="H88" s="3"/>
      <c r="I88" s="3"/>
      <c r="J88" s="3"/>
      <c r="K88" s="5">
        <f t="shared" si="6"/>
        <v>0</v>
      </c>
    </row>
  </sheetData>
  <sheetProtection/>
  <mergeCells count="3">
    <mergeCell ref="A5:P5"/>
    <mergeCell ref="A6:P6"/>
    <mergeCell ref="A7:P7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5.7109375" style="0" customWidth="1"/>
    <col min="2" max="2" width="18.28125" style="0" customWidth="1"/>
    <col min="5" max="5" width="11.140625" style="14" customWidth="1"/>
    <col min="8" max="8" width="9.140625" style="14" customWidth="1"/>
    <col min="11" max="12" width="9.140625" style="14" customWidth="1"/>
    <col min="13" max="13" width="6.28125" style="0" customWidth="1"/>
    <col min="15" max="15" width="12.421875" style="14" customWidth="1"/>
    <col min="16" max="16" width="12.421875" style="22" customWidth="1"/>
  </cols>
  <sheetData>
    <row r="1" spans="1:16" s="45" customFormat="1" ht="25.5">
      <c r="A1" s="16" t="s">
        <v>7</v>
      </c>
      <c r="B1" s="16" t="s">
        <v>174</v>
      </c>
      <c r="C1" s="150" t="s">
        <v>176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44"/>
    </row>
    <row r="2" spans="1:16" s="45" customFormat="1" ht="51">
      <c r="A2" s="16"/>
      <c r="B2" s="16"/>
      <c r="C2" s="16" t="s">
        <v>170</v>
      </c>
      <c r="D2" s="16" t="s">
        <v>177</v>
      </c>
      <c r="E2" s="16" t="s">
        <v>11</v>
      </c>
      <c r="F2" s="16" t="s">
        <v>171</v>
      </c>
      <c r="G2" s="16" t="s">
        <v>177</v>
      </c>
      <c r="H2" s="16" t="s">
        <v>11</v>
      </c>
      <c r="I2" s="16" t="s">
        <v>172</v>
      </c>
      <c r="J2" s="16" t="s">
        <v>177</v>
      </c>
      <c r="K2" s="16" t="s">
        <v>11</v>
      </c>
      <c r="L2" s="16" t="s">
        <v>173</v>
      </c>
      <c r="M2" s="16"/>
      <c r="N2" s="16" t="s">
        <v>190</v>
      </c>
      <c r="O2" s="16" t="s">
        <v>11</v>
      </c>
      <c r="P2" s="44" t="s">
        <v>178</v>
      </c>
    </row>
    <row r="3" spans="1:16" ht="12.75">
      <c r="A3" s="4">
        <v>1</v>
      </c>
      <c r="B3" s="4" t="s">
        <v>175</v>
      </c>
      <c r="C3" s="43">
        <v>3000</v>
      </c>
      <c r="D3" s="17">
        <v>27</v>
      </c>
      <c r="E3" s="19">
        <f>C3*D3</f>
        <v>81000</v>
      </c>
      <c r="F3" s="17"/>
      <c r="G3" s="17">
        <v>23</v>
      </c>
      <c r="H3" s="19">
        <f>F3*G3</f>
        <v>0</v>
      </c>
      <c r="I3" s="17"/>
      <c r="J3" s="17">
        <v>24</v>
      </c>
      <c r="K3" s="19">
        <f>I3*J3</f>
        <v>0</v>
      </c>
      <c r="L3" s="17"/>
      <c r="M3" s="4"/>
      <c r="N3" s="17">
        <v>2790</v>
      </c>
      <c r="O3" s="19">
        <f>L3*N3</f>
        <v>0</v>
      </c>
      <c r="P3" s="21">
        <f>E3+H3+K3+O3</f>
        <v>81000</v>
      </c>
    </row>
    <row r="4" spans="1:16" ht="12.75">
      <c r="A4" s="4">
        <v>2</v>
      </c>
      <c r="B4" s="4" t="s">
        <v>179</v>
      </c>
      <c r="C4" s="17">
        <v>5000</v>
      </c>
      <c r="D4" s="17">
        <v>27</v>
      </c>
      <c r="E4" s="19">
        <f aca="true" t="shared" si="0" ref="E4:E12">C4*D4</f>
        <v>135000</v>
      </c>
      <c r="F4" s="17">
        <v>200</v>
      </c>
      <c r="G4" s="17">
        <v>23</v>
      </c>
      <c r="H4" s="19">
        <f>F4*G4</f>
        <v>4600</v>
      </c>
      <c r="I4" s="17">
        <v>200</v>
      </c>
      <c r="J4" s="17">
        <v>24</v>
      </c>
      <c r="K4" s="19">
        <f>I4*J4</f>
        <v>4800</v>
      </c>
      <c r="L4" s="17">
        <v>50</v>
      </c>
      <c r="M4" s="4">
        <v>1</v>
      </c>
      <c r="N4" s="17">
        <v>2790</v>
      </c>
      <c r="O4" s="19">
        <f>M4*N4</f>
        <v>2790</v>
      </c>
      <c r="P4" s="21">
        <f aca="true" t="shared" si="1" ref="P4:P12">E4+H4+K4+O4</f>
        <v>147190</v>
      </c>
    </row>
    <row r="5" spans="1:16" ht="12.75">
      <c r="A5" s="4">
        <v>3</v>
      </c>
      <c r="B5" s="4" t="s">
        <v>180</v>
      </c>
      <c r="C5" s="17">
        <v>10000</v>
      </c>
      <c r="D5" s="17">
        <v>27</v>
      </c>
      <c r="E5" s="19">
        <f t="shared" si="0"/>
        <v>270000</v>
      </c>
      <c r="F5" s="17"/>
      <c r="G5" s="17">
        <v>23</v>
      </c>
      <c r="H5" s="19">
        <f aca="true" t="shared" si="2" ref="H5:H12">F5*G5</f>
        <v>0</v>
      </c>
      <c r="I5" s="17">
        <v>50</v>
      </c>
      <c r="J5" s="17">
        <v>24</v>
      </c>
      <c r="K5" s="19">
        <f aca="true" t="shared" si="3" ref="K5:K12">I5*J5</f>
        <v>1200</v>
      </c>
      <c r="L5" s="17"/>
      <c r="M5" s="4"/>
      <c r="N5" s="17">
        <v>2790</v>
      </c>
      <c r="O5" s="19">
        <f aca="true" t="shared" si="4" ref="O5:O12">M5*N5</f>
        <v>0</v>
      </c>
      <c r="P5" s="21">
        <f t="shared" si="1"/>
        <v>271200</v>
      </c>
    </row>
    <row r="6" spans="1:16" ht="12.75">
      <c r="A6" s="4">
        <v>4</v>
      </c>
      <c r="B6" s="4" t="s">
        <v>181</v>
      </c>
      <c r="C6" s="17">
        <v>1000</v>
      </c>
      <c r="D6" s="17">
        <v>27</v>
      </c>
      <c r="E6" s="19">
        <f t="shared" si="0"/>
        <v>27000</v>
      </c>
      <c r="F6" s="17">
        <v>800</v>
      </c>
      <c r="G6" s="17">
        <v>23</v>
      </c>
      <c r="H6" s="19">
        <f t="shared" si="2"/>
        <v>18400</v>
      </c>
      <c r="I6" s="17">
        <v>200</v>
      </c>
      <c r="J6" s="17">
        <v>24</v>
      </c>
      <c r="K6" s="19">
        <f t="shared" si="3"/>
        <v>4800</v>
      </c>
      <c r="L6" s="17">
        <v>100</v>
      </c>
      <c r="M6" s="4">
        <v>2</v>
      </c>
      <c r="N6" s="17">
        <v>2790</v>
      </c>
      <c r="O6" s="19">
        <f t="shared" si="4"/>
        <v>5580</v>
      </c>
      <c r="P6" s="21">
        <f t="shared" si="1"/>
        <v>55780</v>
      </c>
    </row>
    <row r="7" spans="1:16" ht="12.75">
      <c r="A7" s="4">
        <v>5</v>
      </c>
      <c r="B7" s="4" t="s">
        <v>182</v>
      </c>
      <c r="C7" s="17">
        <v>1000</v>
      </c>
      <c r="D7" s="17">
        <v>27</v>
      </c>
      <c r="E7" s="19">
        <f t="shared" si="0"/>
        <v>27000</v>
      </c>
      <c r="F7" s="17"/>
      <c r="G7" s="17">
        <v>23</v>
      </c>
      <c r="H7" s="19">
        <f t="shared" si="2"/>
        <v>0</v>
      </c>
      <c r="I7" s="17"/>
      <c r="J7" s="17">
        <v>24</v>
      </c>
      <c r="K7" s="19">
        <f t="shared" si="3"/>
        <v>0</v>
      </c>
      <c r="L7" s="17">
        <v>100</v>
      </c>
      <c r="M7" s="4">
        <v>2</v>
      </c>
      <c r="N7" s="17">
        <v>2790</v>
      </c>
      <c r="O7" s="19">
        <f t="shared" si="4"/>
        <v>5580</v>
      </c>
      <c r="P7" s="21">
        <f t="shared" si="1"/>
        <v>32580</v>
      </c>
    </row>
    <row r="8" spans="1:16" ht="12.75">
      <c r="A8" s="4">
        <v>6</v>
      </c>
      <c r="B8" s="4" t="s">
        <v>183</v>
      </c>
      <c r="C8" s="17">
        <v>600</v>
      </c>
      <c r="D8" s="17">
        <v>27</v>
      </c>
      <c r="E8" s="19">
        <f t="shared" si="0"/>
        <v>16200</v>
      </c>
      <c r="F8" s="17">
        <v>1000</v>
      </c>
      <c r="G8" s="17">
        <v>23</v>
      </c>
      <c r="H8" s="19">
        <f t="shared" si="2"/>
        <v>23000</v>
      </c>
      <c r="I8" s="17"/>
      <c r="J8" s="17">
        <v>24</v>
      </c>
      <c r="K8" s="19">
        <f t="shared" si="3"/>
        <v>0</v>
      </c>
      <c r="L8" s="17">
        <v>20</v>
      </c>
      <c r="M8" s="4">
        <v>0.5</v>
      </c>
      <c r="N8" s="17">
        <v>2790</v>
      </c>
      <c r="O8" s="19">
        <f t="shared" si="4"/>
        <v>1395</v>
      </c>
      <c r="P8" s="21">
        <f t="shared" si="1"/>
        <v>40595</v>
      </c>
    </row>
    <row r="9" spans="1:16" ht="12.75">
      <c r="A9" s="4">
        <v>7</v>
      </c>
      <c r="B9" s="4" t="s">
        <v>184</v>
      </c>
      <c r="C9" s="17"/>
      <c r="D9" s="17">
        <v>27</v>
      </c>
      <c r="E9" s="19">
        <f t="shared" si="0"/>
        <v>0</v>
      </c>
      <c r="F9" s="17">
        <v>300</v>
      </c>
      <c r="G9" s="17">
        <v>23</v>
      </c>
      <c r="H9" s="19">
        <f t="shared" si="2"/>
        <v>6900</v>
      </c>
      <c r="I9" s="17">
        <v>700</v>
      </c>
      <c r="J9" s="17">
        <v>24</v>
      </c>
      <c r="K9" s="19">
        <f t="shared" si="3"/>
        <v>16800</v>
      </c>
      <c r="L9" s="17">
        <v>300</v>
      </c>
      <c r="M9" s="4">
        <v>6</v>
      </c>
      <c r="N9" s="17">
        <v>2790</v>
      </c>
      <c r="O9" s="19">
        <f t="shared" si="4"/>
        <v>16740</v>
      </c>
      <c r="P9" s="21">
        <f t="shared" si="1"/>
        <v>40440</v>
      </c>
    </row>
    <row r="10" spans="1:16" ht="12.75">
      <c r="A10" s="4">
        <v>8</v>
      </c>
      <c r="B10" s="4" t="s">
        <v>185</v>
      </c>
      <c r="C10" s="17">
        <v>600</v>
      </c>
      <c r="D10" s="17">
        <v>27</v>
      </c>
      <c r="E10" s="19">
        <f t="shared" si="0"/>
        <v>16200</v>
      </c>
      <c r="F10" s="17"/>
      <c r="G10" s="17">
        <v>23</v>
      </c>
      <c r="H10" s="19">
        <f t="shared" si="2"/>
        <v>0</v>
      </c>
      <c r="I10" s="17"/>
      <c r="J10" s="17">
        <v>24</v>
      </c>
      <c r="K10" s="19">
        <f t="shared" si="3"/>
        <v>0</v>
      </c>
      <c r="L10" s="17">
        <v>22</v>
      </c>
      <c r="M10" s="4">
        <v>0.5</v>
      </c>
      <c r="N10" s="17">
        <v>2790</v>
      </c>
      <c r="O10" s="19">
        <f t="shared" si="4"/>
        <v>1395</v>
      </c>
      <c r="P10" s="21">
        <f t="shared" si="1"/>
        <v>17595</v>
      </c>
    </row>
    <row r="11" spans="1:16" ht="12.75">
      <c r="A11" s="4">
        <v>9</v>
      </c>
      <c r="B11" s="4" t="s">
        <v>186</v>
      </c>
      <c r="C11" s="17"/>
      <c r="D11" s="17">
        <v>27</v>
      </c>
      <c r="E11" s="19">
        <f t="shared" si="0"/>
        <v>0</v>
      </c>
      <c r="F11" s="17"/>
      <c r="G11" s="17">
        <v>23</v>
      </c>
      <c r="H11" s="19">
        <f t="shared" si="2"/>
        <v>0</v>
      </c>
      <c r="I11" s="17"/>
      <c r="J11" s="17">
        <v>24</v>
      </c>
      <c r="K11" s="19">
        <f t="shared" si="3"/>
        <v>0</v>
      </c>
      <c r="L11" s="17"/>
      <c r="M11" s="4"/>
      <c r="N11" s="17">
        <v>2790</v>
      </c>
      <c r="O11" s="19">
        <f t="shared" si="4"/>
        <v>0</v>
      </c>
      <c r="P11" s="21">
        <f t="shared" si="1"/>
        <v>0</v>
      </c>
    </row>
    <row r="12" spans="1:16" ht="12.75">
      <c r="A12" s="4">
        <v>10</v>
      </c>
      <c r="B12" s="4" t="s">
        <v>187</v>
      </c>
      <c r="C12" s="17"/>
      <c r="D12" s="17">
        <v>27</v>
      </c>
      <c r="E12" s="19">
        <f t="shared" si="0"/>
        <v>0</v>
      </c>
      <c r="F12" s="17"/>
      <c r="G12" s="17">
        <v>23</v>
      </c>
      <c r="H12" s="19">
        <f t="shared" si="2"/>
        <v>0</v>
      </c>
      <c r="I12" s="17"/>
      <c r="J12" s="17">
        <v>24</v>
      </c>
      <c r="K12" s="19">
        <f t="shared" si="3"/>
        <v>0</v>
      </c>
      <c r="L12" s="17"/>
      <c r="M12" s="4"/>
      <c r="N12" s="17">
        <v>2790</v>
      </c>
      <c r="O12" s="19">
        <f t="shared" si="4"/>
        <v>0</v>
      </c>
      <c r="P12" s="21">
        <f t="shared" si="1"/>
        <v>0</v>
      </c>
    </row>
    <row r="13" spans="1:16" ht="12.75">
      <c r="A13" s="4"/>
      <c r="B13" s="4"/>
      <c r="C13" s="17"/>
      <c r="D13" s="17"/>
      <c r="E13" s="19"/>
      <c r="F13" s="17"/>
      <c r="G13" s="17"/>
      <c r="H13" s="19"/>
      <c r="I13" s="17"/>
      <c r="J13" s="17"/>
      <c r="K13" s="19"/>
      <c r="L13" s="19"/>
      <c r="M13" s="17"/>
      <c r="N13" s="17"/>
      <c r="O13" s="19"/>
      <c r="P13" s="21"/>
    </row>
    <row r="14" spans="1:16" ht="12.75">
      <c r="A14" s="4"/>
      <c r="B14" s="4"/>
      <c r="C14" s="17"/>
      <c r="D14" s="17"/>
      <c r="E14" s="19"/>
      <c r="F14" s="17"/>
      <c r="G14" s="17"/>
      <c r="H14" s="19"/>
      <c r="I14" s="17"/>
      <c r="J14" s="17"/>
      <c r="K14" s="19"/>
      <c r="L14" s="19"/>
      <c r="M14" s="17"/>
      <c r="N14" s="17"/>
      <c r="O14" s="19"/>
      <c r="P14" s="21"/>
    </row>
    <row r="15" spans="1:16" ht="12.75">
      <c r="A15" s="4"/>
      <c r="B15" s="4"/>
      <c r="C15" s="17"/>
      <c r="D15" s="17"/>
      <c r="E15" s="19"/>
      <c r="F15" s="17"/>
      <c r="G15" s="17"/>
      <c r="H15" s="19"/>
      <c r="I15" s="17"/>
      <c r="J15" s="17"/>
      <c r="K15" s="19"/>
      <c r="L15" s="19"/>
      <c r="M15" s="17"/>
      <c r="N15" s="17"/>
      <c r="O15" s="19"/>
      <c r="P15" s="21"/>
    </row>
    <row r="16" spans="1:16" ht="12.75">
      <c r="A16" s="4"/>
      <c r="B16" s="4"/>
      <c r="C16" s="21">
        <f aca="true" t="shared" si="5" ref="C16:O16">SUM(C3:C15)</f>
        <v>21200</v>
      </c>
      <c r="D16" s="21"/>
      <c r="E16" s="21">
        <f t="shared" si="5"/>
        <v>572400</v>
      </c>
      <c r="F16" s="21">
        <f t="shared" si="5"/>
        <v>2300</v>
      </c>
      <c r="G16" s="21"/>
      <c r="H16" s="21">
        <f t="shared" si="5"/>
        <v>52900</v>
      </c>
      <c r="I16" s="21">
        <f t="shared" si="5"/>
        <v>1150</v>
      </c>
      <c r="J16" s="21"/>
      <c r="K16" s="21">
        <f t="shared" si="5"/>
        <v>27600</v>
      </c>
      <c r="L16" s="21"/>
      <c r="M16" s="21">
        <f t="shared" si="5"/>
        <v>12</v>
      </c>
      <c r="N16" s="21"/>
      <c r="O16" s="21">
        <f t="shared" si="5"/>
        <v>33480</v>
      </c>
      <c r="P16" s="21">
        <f>SUM(P3:P15)</f>
        <v>686380</v>
      </c>
    </row>
    <row r="17" spans="4:14" ht="12.75">
      <c r="D17" s="46">
        <v>27</v>
      </c>
      <c r="G17" s="46">
        <v>23</v>
      </c>
      <c r="J17">
        <v>24</v>
      </c>
      <c r="N17" s="47">
        <v>2790</v>
      </c>
    </row>
    <row r="19" ht="12.75">
      <c r="M19" t="s">
        <v>188</v>
      </c>
    </row>
    <row r="20" ht="12.75">
      <c r="M20" t="s">
        <v>189</v>
      </c>
    </row>
  </sheetData>
  <sheetProtection/>
  <mergeCells count="1">
    <mergeCell ref="C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F102"/>
  <sheetViews>
    <sheetView tabSelected="1" zoomScale="82" zoomScaleNormal="82" zoomScalePageLayoutView="0" workbookViewId="0" topLeftCell="A1">
      <pane ySplit="8" topLeftCell="BM9" activePane="bottomLeft" state="frozen"/>
      <selection pane="topLeft" activeCell="A1" sqref="A1"/>
      <selection pane="bottomLeft" activeCell="A5" sqref="A5:F5"/>
    </sheetView>
  </sheetViews>
  <sheetFormatPr defaultColWidth="9.140625" defaultRowHeight="12.75"/>
  <cols>
    <col min="1" max="1" width="5.00390625" style="48" customWidth="1"/>
    <col min="2" max="2" width="54.8515625" style="81" customWidth="1"/>
    <col min="3" max="3" width="11.7109375" style="48" customWidth="1"/>
    <col min="4" max="4" width="9.140625" style="48" customWidth="1"/>
    <col min="5" max="5" width="13.00390625" style="48" customWidth="1"/>
    <col min="6" max="6" width="13.57421875" style="48" customWidth="1"/>
    <col min="7" max="16384" width="9.140625" style="48" customWidth="1"/>
  </cols>
  <sheetData>
    <row r="1" ht="12.75">
      <c r="F1" s="80" t="s">
        <v>3</v>
      </c>
    </row>
    <row r="2" ht="12.75">
      <c r="F2" s="80" t="s">
        <v>259</v>
      </c>
    </row>
    <row r="3" ht="12.75">
      <c r="F3" s="80" t="s">
        <v>260</v>
      </c>
    </row>
    <row r="4" ht="12.75">
      <c r="F4" s="80" t="s">
        <v>261</v>
      </c>
    </row>
    <row r="5" spans="1:6" ht="18">
      <c r="A5" s="140" t="s">
        <v>193</v>
      </c>
      <c r="B5" s="140"/>
      <c r="C5" s="140"/>
      <c r="D5" s="140"/>
      <c r="E5" s="140"/>
      <c r="F5" s="140"/>
    </row>
    <row r="6" spans="1:6" ht="15.75">
      <c r="A6" s="141" t="s">
        <v>1</v>
      </c>
      <c r="B6" s="141"/>
      <c r="C6" s="141"/>
      <c r="D6" s="141"/>
      <c r="E6" s="141"/>
      <c r="F6" s="141"/>
    </row>
    <row r="7" spans="1:6" ht="16.5" thickBot="1">
      <c r="A7" s="153" t="s">
        <v>2</v>
      </c>
      <c r="B7" s="153"/>
      <c r="C7" s="153"/>
      <c r="D7" s="153"/>
      <c r="E7" s="153"/>
      <c r="F7" s="153"/>
    </row>
    <row r="8" spans="1:6" ht="25.5">
      <c r="A8" s="124" t="s">
        <v>7</v>
      </c>
      <c r="B8" s="105" t="s">
        <v>8</v>
      </c>
      <c r="C8" s="125" t="s">
        <v>75</v>
      </c>
      <c r="D8" s="125" t="s">
        <v>76</v>
      </c>
      <c r="E8" s="125" t="s">
        <v>10</v>
      </c>
      <c r="F8" s="126" t="s">
        <v>11</v>
      </c>
    </row>
    <row r="9" spans="1:6" s="84" customFormat="1" ht="27" customHeight="1">
      <c r="A9" s="127" t="s">
        <v>262</v>
      </c>
      <c r="B9" s="82" t="s">
        <v>268</v>
      </c>
      <c r="C9" s="83"/>
      <c r="D9" s="82"/>
      <c r="E9" s="82"/>
      <c r="F9" s="128">
        <v>2936200</v>
      </c>
    </row>
    <row r="10" spans="1:6" s="93" customFormat="1" ht="39" customHeight="1">
      <c r="A10" s="107">
        <v>1</v>
      </c>
      <c r="B10" s="59" t="s">
        <v>288</v>
      </c>
      <c r="C10" s="94">
        <v>300</v>
      </c>
      <c r="D10" s="59" t="s">
        <v>280</v>
      </c>
      <c r="E10" s="60">
        <v>4000</v>
      </c>
      <c r="F10" s="129">
        <f aca="true" t="shared" si="0" ref="F10:F15">E10*C10</f>
        <v>1200000</v>
      </c>
    </row>
    <row r="11" spans="1:6" s="62" customFormat="1" ht="15" customHeight="1">
      <c r="A11" s="107">
        <v>2</v>
      </c>
      <c r="B11" s="50" t="s">
        <v>281</v>
      </c>
      <c r="C11" s="94">
        <v>1</v>
      </c>
      <c r="D11" s="88" t="s">
        <v>282</v>
      </c>
      <c r="E11" s="60">
        <v>50000</v>
      </c>
      <c r="F11" s="129">
        <f t="shared" si="0"/>
        <v>50000</v>
      </c>
    </row>
    <row r="12" spans="1:6" s="49" customFormat="1" ht="15.75" customHeight="1">
      <c r="A12" s="107">
        <v>3</v>
      </c>
      <c r="B12" s="50" t="s">
        <v>92</v>
      </c>
      <c r="C12" s="95">
        <v>1</v>
      </c>
      <c r="D12" s="88" t="s">
        <v>282</v>
      </c>
      <c r="E12" s="51">
        <v>30000</v>
      </c>
      <c r="F12" s="108">
        <f t="shared" si="0"/>
        <v>30000</v>
      </c>
    </row>
    <row r="13" spans="1:6" s="49" customFormat="1" ht="15.75" customHeight="1">
      <c r="A13" s="107">
        <v>4</v>
      </c>
      <c r="B13" s="50" t="s">
        <v>287</v>
      </c>
      <c r="C13" s="95">
        <v>5</v>
      </c>
      <c r="D13" s="88"/>
      <c r="E13" s="51">
        <v>1200</v>
      </c>
      <c r="F13" s="108">
        <f t="shared" si="0"/>
        <v>6000</v>
      </c>
    </row>
    <row r="14" spans="1:6" s="49" customFormat="1" ht="15.75" customHeight="1">
      <c r="A14" s="107">
        <v>5</v>
      </c>
      <c r="B14" s="50" t="s">
        <v>293</v>
      </c>
      <c r="C14" s="95">
        <v>1</v>
      </c>
      <c r="D14" s="88"/>
      <c r="E14" s="51">
        <v>80000</v>
      </c>
      <c r="F14" s="108">
        <f t="shared" si="0"/>
        <v>80000</v>
      </c>
    </row>
    <row r="15" spans="1:6" s="49" customFormat="1" ht="15.75" customHeight="1">
      <c r="A15" s="107">
        <v>6</v>
      </c>
      <c r="B15" s="50" t="s">
        <v>294</v>
      </c>
      <c r="C15" s="95">
        <v>1</v>
      </c>
      <c r="D15" s="88"/>
      <c r="E15" s="51">
        <v>25000</v>
      </c>
      <c r="F15" s="108">
        <f t="shared" si="0"/>
        <v>25000</v>
      </c>
    </row>
    <row r="16" spans="1:6" s="90" customFormat="1" ht="12.75">
      <c r="A16" s="127"/>
      <c r="B16" s="82" t="s">
        <v>267</v>
      </c>
      <c r="C16" s="83"/>
      <c r="D16" s="89"/>
      <c r="E16" s="89"/>
      <c r="F16" s="128">
        <f>SUM(F10:F15)</f>
        <v>1391000</v>
      </c>
    </row>
    <row r="17" spans="1:6" s="86" customFormat="1" ht="26.25" customHeight="1" thickBot="1">
      <c r="A17" s="130" t="s">
        <v>263</v>
      </c>
      <c r="B17" s="96" t="s">
        <v>269</v>
      </c>
      <c r="C17" s="97"/>
      <c r="D17" s="96"/>
      <c r="E17" s="96"/>
      <c r="F17" s="131">
        <v>2155000</v>
      </c>
    </row>
    <row r="18" spans="1:6" s="49" customFormat="1" ht="24" customHeight="1">
      <c r="A18" s="100">
        <v>1</v>
      </c>
      <c r="B18" s="103" t="s">
        <v>264</v>
      </c>
      <c r="C18" s="104"/>
      <c r="D18" s="105"/>
      <c r="E18" s="105"/>
      <c r="F18" s="106">
        <f>F19+F20</f>
        <v>1185250</v>
      </c>
    </row>
    <row r="19" spans="1:6" s="49" customFormat="1" ht="17.25" customHeight="1">
      <c r="A19" s="107"/>
      <c r="B19" s="59" t="s">
        <v>265</v>
      </c>
      <c r="C19" s="51"/>
      <c r="D19" s="50"/>
      <c r="E19" s="50"/>
      <c r="F19" s="108">
        <v>327129</v>
      </c>
    </row>
    <row r="20" spans="1:6" s="49" customFormat="1" ht="17.25" customHeight="1" thickBot="1">
      <c r="A20" s="109"/>
      <c r="B20" s="110" t="s">
        <v>266</v>
      </c>
      <c r="C20" s="111"/>
      <c r="D20" s="112"/>
      <c r="E20" s="112"/>
      <c r="F20" s="113">
        <v>858121</v>
      </c>
    </row>
    <row r="21" spans="1:6" s="49" customFormat="1" ht="15.75" customHeight="1">
      <c r="A21" s="100">
        <v>2</v>
      </c>
      <c r="B21" s="105" t="s">
        <v>40</v>
      </c>
      <c r="C21" s="104"/>
      <c r="D21" s="102"/>
      <c r="E21" s="104"/>
      <c r="F21" s="106"/>
    </row>
    <row r="22" spans="1:6" s="49" customFormat="1" ht="15.75" customHeight="1">
      <c r="A22" s="114"/>
      <c r="B22" s="59" t="s">
        <v>270</v>
      </c>
      <c r="C22" s="51">
        <v>50</v>
      </c>
      <c r="D22" s="85" t="s">
        <v>77</v>
      </c>
      <c r="E22" s="51">
        <v>270</v>
      </c>
      <c r="F22" s="108">
        <f aca="true" t="shared" si="1" ref="F22:F34">E22*C22</f>
        <v>13500</v>
      </c>
    </row>
    <row r="23" spans="1:6" s="49" customFormat="1" ht="15.75" customHeight="1">
      <c r="A23" s="114"/>
      <c r="B23" s="59" t="s">
        <v>283</v>
      </c>
      <c r="C23" s="51">
        <v>100</v>
      </c>
      <c r="D23" s="85" t="s">
        <v>77</v>
      </c>
      <c r="E23" s="51">
        <v>270</v>
      </c>
      <c r="F23" s="108">
        <f t="shared" si="1"/>
        <v>27000</v>
      </c>
    </row>
    <row r="24" spans="1:6" s="49" customFormat="1" ht="15.75" customHeight="1">
      <c r="A24" s="114"/>
      <c r="B24" s="50" t="s">
        <v>79</v>
      </c>
      <c r="C24" s="51">
        <v>400</v>
      </c>
      <c r="D24" s="85" t="s">
        <v>77</v>
      </c>
      <c r="E24" s="51">
        <v>270</v>
      </c>
      <c r="F24" s="108">
        <f t="shared" si="1"/>
        <v>108000</v>
      </c>
    </row>
    <row r="25" spans="1:6" s="49" customFormat="1" ht="15.75" customHeight="1">
      <c r="A25" s="114"/>
      <c r="B25" s="50" t="s">
        <v>80</v>
      </c>
      <c r="C25" s="51">
        <v>100</v>
      </c>
      <c r="D25" s="85" t="s">
        <v>77</v>
      </c>
      <c r="E25" s="51">
        <v>270</v>
      </c>
      <c r="F25" s="108">
        <f t="shared" si="1"/>
        <v>27000</v>
      </c>
    </row>
    <row r="26" spans="1:6" s="49" customFormat="1" ht="15.75" customHeight="1">
      <c r="A26" s="114"/>
      <c r="B26" s="50" t="s">
        <v>291</v>
      </c>
      <c r="C26" s="51">
        <v>150</v>
      </c>
      <c r="D26" s="85" t="s">
        <v>77</v>
      </c>
      <c r="E26" s="51">
        <v>270</v>
      </c>
      <c r="F26" s="108">
        <f t="shared" si="1"/>
        <v>40500</v>
      </c>
    </row>
    <row r="27" spans="1:6" s="49" customFormat="1" ht="24" customHeight="1">
      <c r="A27" s="114"/>
      <c r="B27" s="50" t="s">
        <v>42</v>
      </c>
      <c r="C27" s="51">
        <v>250</v>
      </c>
      <c r="D27" s="85" t="s">
        <v>77</v>
      </c>
      <c r="E27" s="51">
        <v>270</v>
      </c>
      <c r="F27" s="108">
        <f t="shared" si="1"/>
        <v>67500</v>
      </c>
    </row>
    <row r="28" spans="1:6" s="49" customFormat="1" ht="15" customHeight="1">
      <c r="A28" s="114"/>
      <c r="B28" s="50" t="s">
        <v>284</v>
      </c>
      <c r="C28" s="51">
        <v>20</v>
      </c>
      <c r="D28" s="85" t="s">
        <v>77</v>
      </c>
      <c r="E28" s="51">
        <v>270</v>
      </c>
      <c r="F28" s="108">
        <f t="shared" si="1"/>
        <v>5400</v>
      </c>
    </row>
    <row r="29" spans="1:6" s="49" customFormat="1" ht="15.75" customHeight="1">
      <c r="A29" s="114"/>
      <c r="B29" s="50" t="s">
        <v>45</v>
      </c>
      <c r="C29" s="51">
        <v>300</v>
      </c>
      <c r="D29" s="85" t="s">
        <v>77</v>
      </c>
      <c r="E29" s="51">
        <v>270</v>
      </c>
      <c r="F29" s="108">
        <f t="shared" si="1"/>
        <v>81000</v>
      </c>
    </row>
    <row r="30" spans="1:6" s="49" customFormat="1" ht="15.75" customHeight="1">
      <c r="A30" s="114"/>
      <c r="B30" s="50" t="s">
        <v>81</v>
      </c>
      <c r="C30" s="51">
        <v>50</v>
      </c>
      <c r="D30" s="85" t="s">
        <v>77</v>
      </c>
      <c r="E30" s="51">
        <v>270</v>
      </c>
      <c r="F30" s="108">
        <f t="shared" si="1"/>
        <v>13500</v>
      </c>
    </row>
    <row r="31" spans="1:6" s="49" customFormat="1" ht="15.75" customHeight="1">
      <c r="A31" s="114"/>
      <c r="B31" s="50" t="s">
        <v>296</v>
      </c>
      <c r="C31" s="51">
        <v>150</v>
      </c>
      <c r="D31" s="85" t="s">
        <v>77</v>
      </c>
      <c r="E31" s="51">
        <v>270</v>
      </c>
      <c r="F31" s="108">
        <f t="shared" si="1"/>
        <v>40500</v>
      </c>
    </row>
    <row r="32" spans="1:6" s="49" customFormat="1" ht="16.5" customHeight="1">
      <c r="A32" s="114"/>
      <c r="B32" s="50" t="s">
        <v>285</v>
      </c>
      <c r="C32" s="51">
        <v>150</v>
      </c>
      <c r="D32" s="85" t="s">
        <v>77</v>
      </c>
      <c r="E32" s="51">
        <v>270</v>
      </c>
      <c r="F32" s="108">
        <f t="shared" si="1"/>
        <v>40500</v>
      </c>
    </row>
    <row r="33" spans="1:6" s="49" customFormat="1" ht="15.75" customHeight="1">
      <c r="A33" s="114"/>
      <c r="B33" s="50" t="s">
        <v>87</v>
      </c>
      <c r="C33" s="51">
        <v>270</v>
      </c>
      <c r="D33" s="85" t="s">
        <v>77</v>
      </c>
      <c r="E33" s="51">
        <v>270</v>
      </c>
      <c r="F33" s="108">
        <f t="shared" si="1"/>
        <v>72900</v>
      </c>
    </row>
    <row r="34" spans="1:6" s="49" customFormat="1" ht="15.75" customHeight="1">
      <c r="A34" s="114"/>
      <c r="B34" s="50" t="s">
        <v>292</v>
      </c>
      <c r="C34" s="101">
        <v>800</v>
      </c>
      <c r="D34" s="85" t="s">
        <v>77</v>
      </c>
      <c r="E34" s="51">
        <v>208.62</v>
      </c>
      <c r="F34" s="108">
        <f t="shared" si="1"/>
        <v>166896</v>
      </c>
    </row>
    <row r="35" spans="1:6" s="49" customFormat="1" ht="15.75" customHeight="1" thickBot="1">
      <c r="A35" s="115"/>
      <c r="B35" s="116" t="s">
        <v>91</v>
      </c>
      <c r="C35" s="117">
        <f>SUM(C24:C33)</f>
        <v>1840</v>
      </c>
      <c r="D35" s="118"/>
      <c r="E35" s="117"/>
      <c r="F35" s="119">
        <f>SUM(F22:F33)</f>
        <v>537300</v>
      </c>
    </row>
    <row r="36" spans="1:6" s="49" customFormat="1" ht="18" customHeight="1">
      <c r="A36" s="121">
        <v>3</v>
      </c>
      <c r="B36" s="105" t="s">
        <v>94</v>
      </c>
      <c r="C36" s="104"/>
      <c r="D36" s="102"/>
      <c r="E36" s="104"/>
      <c r="F36" s="106"/>
    </row>
    <row r="37" spans="1:6" s="49" customFormat="1" ht="17.25" customHeight="1">
      <c r="A37" s="122"/>
      <c r="B37" s="50" t="s">
        <v>45</v>
      </c>
      <c r="C37" s="51">
        <v>240</v>
      </c>
      <c r="D37" s="85" t="s">
        <v>77</v>
      </c>
      <c r="E37" s="51">
        <v>180</v>
      </c>
      <c r="F37" s="108">
        <f>E37*C37</f>
        <v>43200</v>
      </c>
    </row>
    <row r="38" spans="1:6" s="49" customFormat="1" ht="17.25" customHeight="1">
      <c r="A38" s="122"/>
      <c r="B38" s="50" t="s">
        <v>290</v>
      </c>
      <c r="C38" s="51">
        <v>25</v>
      </c>
      <c r="D38" s="85" t="s">
        <v>77</v>
      </c>
      <c r="E38" s="51">
        <v>180</v>
      </c>
      <c r="F38" s="108">
        <f>E38*C38</f>
        <v>4500</v>
      </c>
    </row>
    <row r="39" spans="1:6" s="49" customFormat="1" ht="17.25" customHeight="1">
      <c r="A39" s="122"/>
      <c r="B39" s="50" t="s">
        <v>70</v>
      </c>
      <c r="C39" s="51">
        <v>5</v>
      </c>
      <c r="D39" s="85" t="s">
        <v>289</v>
      </c>
      <c r="E39" s="51">
        <v>5000</v>
      </c>
      <c r="F39" s="108">
        <f>E39*C39</f>
        <v>25000</v>
      </c>
    </row>
    <row r="40" spans="1:6" s="86" customFormat="1" ht="18" customHeight="1" thickBot="1">
      <c r="A40" s="123"/>
      <c r="B40" s="116" t="s">
        <v>91</v>
      </c>
      <c r="C40" s="117">
        <f>SUM(C37:C37)</f>
        <v>240</v>
      </c>
      <c r="D40" s="117"/>
      <c r="E40" s="117"/>
      <c r="F40" s="119">
        <f>SUM(F37:F39)</f>
        <v>72700</v>
      </c>
    </row>
    <row r="41" spans="1:6" s="49" customFormat="1" ht="27.75" customHeight="1">
      <c r="A41" s="132" t="s">
        <v>206</v>
      </c>
      <c r="B41" s="120" t="s">
        <v>271</v>
      </c>
      <c r="C41" s="98">
        <v>3</v>
      </c>
      <c r="D41" s="99" t="s">
        <v>78</v>
      </c>
      <c r="E41" s="98">
        <v>50000</v>
      </c>
      <c r="F41" s="133">
        <f aca="true" t="shared" si="2" ref="F41:F46">C41*E41</f>
        <v>150000</v>
      </c>
    </row>
    <row r="42" spans="1:6" s="49" customFormat="1" ht="24.75" customHeight="1">
      <c r="A42" s="122" t="s">
        <v>209</v>
      </c>
      <c r="B42" s="59" t="s">
        <v>272</v>
      </c>
      <c r="C42" s="51">
        <v>2</v>
      </c>
      <c r="D42" s="85" t="s">
        <v>78</v>
      </c>
      <c r="E42" s="51">
        <v>50000</v>
      </c>
      <c r="F42" s="108">
        <f t="shared" si="2"/>
        <v>100000</v>
      </c>
    </row>
    <row r="43" spans="1:6" s="49" customFormat="1" ht="24.75" customHeight="1">
      <c r="A43" s="122" t="s">
        <v>212</v>
      </c>
      <c r="B43" s="59" t="s">
        <v>295</v>
      </c>
      <c r="C43" s="51">
        <v>1</v>
      </c>
      <c r="D43" s="85"/>
      <c r="E43" s="51">
        <v>15000</v>
      </c>
      <c r="F43" s="108">
        <f t="shared" si="2"/>
        <v>15000</v>
      </c>
    </row>
    <row r="44" spans="1:6" s="49" customFormat="1" ht="25.5" customHeight="1">
      <c r="A44" s="122" t="s">
        <v>217</v>
      </c>
      <c r="B44" s="59" t="s">
        <v>273</v>
      </c>
      <c r="C44" s="92">
        <v>1</v>
      </c>
      <c r="D44" s="50"/>
      <c r="E44" s="51">
        <v>75000</v>
      </c>
      <c r="F44" s="108">
        <f t="shared" si="2"/>
        <v>75000</v>
      </c>
    </row>
    <row r="45" spans="1:6" s="49" customFormat="1" ht="18" customHeight="1">
      <c r="A45" s="122" t="s">
        <v>276</v>
      </c>
      <c r="B45" s="59" t="s">
        <v>274</v>
      </c>
      <c r="C45" s="92">
        <v>1</v>
      </c>
      <c r="D45" s="50"/>
      <c r="E45" s="51">
        <v>20000</v>
      </c>
      <c r="F45" s="108">
        <f>C45*E45</f>
        <v>20000</v>
      </c>
    </row>
    <row r="46" spans="1:6" s="49" customFormat="1" ht="26.25" customHeight="1">
      <c r="A46" s="122" t="s">
        <v>277</v>
      </c>
      <c r="B46" s="59" t="s">
        <v>275</v>
      </c>
      <c r="C46" s="92">
        <v>1</v>
      </c>
      <c r="D46" s="50"/>
      <c r="E46" s="60">
        <v>15000</v>
      </c>
      <c r="F46" s="108">
        <f t="shared" si="2"/>
        <v>15000</v>
      </c>
    </row>
    <row r="47" spans="1:6" s="86" customFormat="1" ht="18" customHeight="1" thickBot="1">
      <c r="A47" s="123"/>
      <c r="B47" s="116" t="s">
        <v>267</v>
      </c>
      <c r="C47" s="117"/>
      <c r="D47" s="116"/>
      <c r="E47" s="116"/>
      <c r="F47" s="119">
        <f>F18+F35+F40+F41+F42+F44+F45+F46+F43</f>
        <v>2170250</v>
      </c>
    </row>
    <row r="48" spans="1:3" ht="12.75">
      <c r="A48" s="91"/>
      <c r="C48" s="87"/>
    </row>
    <row r="49" spans="1:4" ht="12.75">
      <c r="A49" s="91"/>
      <c r="B49" s="81" t="s">
        <v>286</v>
      </c>
      <c r="C49" s="87"/>
      <c r="D49" s="48" t="s">
        <v>278</v>
      </c>
    </row>
    <row r="50" spans="1:3" ht="12.75">
      <c r="A50" s="91"/>
      <c r="B50" s="81" t="s">
        <v>279</v>
      </c>
      <c r="C50" s="87"/>
    </row>
    <row r="51" spans="1:3" ht="12.75">
      <c r="A51" s="91"/>
      <c r="C51" s="87"/>
    </row>
    <row r="52" spans="1:3" ht="12.75">
      <c r="A52" s="91"/>
      <c r="C52" s="87"/>
    </row>
    <row r="53" spans="1:3" ht="12.75">
      <c r="A53" s="91"/>
      <c r="C53" s="87"/>
    </row>
    <row r="54" spans="1:3" ht="12.75">
      <c r="A54" s="91"/>
      <c r="C54" s="87"/>
    </row>
    <row r="55" spans="1:3" ht="12.75">
      <c r="A55" s="91"/>
      <c r="C55" s="87"/>
    </row>
    <row r="56" spans="1:3" ht="12.75">
      <c r="A56" s="91"/>
      <c r="C56" s="87"/>
    </row>
    <row r="57" spans="1:3" ht="12.75">
      <c r="A57" s="91"/>
      <c r="C57" s="87"/>
    </row>
    <row r="58" spans="1:3" ht="12.75">
      <c r="A58" s="91"/>
      <c r="C58" s="87"/>
    </row>
    <row r="59" spans="1:3" ht="12.75">
      <c r="A59" s="91"/>
      <c r="C59" s="87"/>
    </row>
    <row r="60" spans="1:3" ht="12.75">
      <c r="A60" s="91"/>
      <c r="C60" s="87"/>
    </row>
    <row r="61" spans="1:3" ht="12.75">
      <c r="A61" s="91"/>
      <c r="C61" s="87"/>
    </row>
    <row r="62" spans="1:3" ht="12.75">
      <c r="A62" s="91"/>
      <c r="C62" s="87"/>
    </row>
    <row r="63" spans="1:3" ht="12.75">
      <c r="A63" s="91"/>
      <c r="C63" s="87"/>
    </row>
    <row r="64" spans="1:3" ht="12.75">
      <c r="A64" s="91"/>
      <c r="C64" s="87"/>
    </row>
    <row r="65" spans="1:3" ht="12.75">
      <c r="A65" s="91"/>
      <c r="C65" s="87"/>
    </row>
    <row r="66" spans="1:3" ht="12.75">
      <c r="A66" s="91"/>
      <c r="C66" s="87"/>
    </row>
    <row r="67" ht="12.75">
      <c r="C67" s="87"/>
    </row>
    <row r="68" ht="12.75">
      <c r="C68" s="87"/>
    </row>
    <row r="69" ht="12.75">
      <c r="C69" s="87"/>
    </row>
    <row r="70" ht="12.75">
      <c r="C70" s="87"/>
    </row>
    <row r="71" ht="12.75">
      <c r="C71" s="87"/>
    </row>
    <row r="72" ht="12.75">
      <c r="C72" s="87"/>
    </row>
    <row r="73" ht="12.75">
      <c r="C73" s="87"/>
    </row>
    <row r="74" ht="12.75">
      <c r="C74" s="87"/>
    </row>
    <row r="75" ht="12.75">
      <c r="C75" s="87"/>
    </row>
    <row r="76" ht="12.75">
      <c r="C76" s="87"/>
    </row>
    <row r="77" ht="12.75">
      <c r="C77" s="87"/>
    </row>
    <row r="78" ht="12.75">
      <c r="C78" s="87"/>
    </row>
    <row r="79" ht="12.75">
      <c r="C79" s="87"/>
    </row>
    <row r="80" ht="12.75">
      <c r="C80" s="87"/>
    </row>
    <row r="81" ht="12.75">
      <c r="C81" s="87"/>
    </row>
    <row r="82" ht="12.75">
      <c r="C82" s="87"/>
    </row>
    <row r="83" ht="12.75">
      <c r="C83" s="87"/>
    </row>
    <row r="84" ht="12.75">
      <c r="C84" s="87"/>
    </row>
    <row r="85" ht="12.75">
      <c r="C85" s="87"/>
    </row>
    <row r="86" ht="12.75">
      <c r="C86" s="87"/>
    </row>
    <row r="87" ht="12.75">
      <c r="C87" s="87"/>
    </row>
    <row r="88" ht="12.75">
      <c r="C88" s="87"/>
    </row>
    <row r="89" ht="12.75">
      <c r="C89" s="87"/>
    </row>
    <row r="90" ht="12.75">
      <c r="C90" s="87"/>
    </row>
    <row r="91" ht="12.75">
      <c r="C91" s="87"/>
    </row>
    <row r="92" ht="12.75">
      <c r="C92" s="87"/>
    </row>
    <row r="93" ht="12.75">
      <c r="C93" s="87"/>
    </row>
    <row r="94" ht="12.75">
      <c r="C94" s="87"/>
    </row>
    <row r="95" ht="12.75">
      <c r="C95" s="87"/>
    </row>
    <row r="96" ht="12.75">
      <c r="C96" s="87"/>
    </row>
    <row r="97" ht="12.75">
      <c r="C97" s="87"/>
    </row>
    <row r="98" ht="12.75">
      <c r="C98" s="87"/>
    </row>
    <row r="99" ht="12.75">
      <c r="C99" s="87"/>
    </row>
    <row r="100" ht="12.75">
      <c r="C100" s="87"/>
    </row>
    <row r="101" ht="12.75">
      <c r="C101" s="87"/>
    </row>
    <row r="102" ht="12.75">
      <c r="C102" s="87"/>
    </row>
  </sheetData>
  <sheetProtection/>
  <mergeCells count="3">
    <mergeCell ref="A5:F5"/>
    <mergeCell ref="A6:F6"/>
    <mergeCell ref="A7:F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0" r:id="rId1"/>
  <ignoredErrors>
    <ignoredError sqref="C3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F77"/>
  <sheetViews>
    <sheetView zoomScale="82" zoomScaleNormal="82" workbookViewId="0" topLeftCell="A1">
      <pane ySplit="8" topLeftCell="BM9" activePane="bottomLeft" state="frozen"/>
      <selection pane="topLeft" activeCell="A1" sqref="A1"/>
      <selection pane="bottomLeft" activeCell="A5" sqref="A5:F5"/>
    </sheetView>
  </sheetViews>
  <sheetFormatPr defaultColWidth="9.140625" defaultRowHeight="12.75"/>
  <cols>
    <col min="1" max="1" width="5.00390625" style="48" customWidth="1"/>
    <col min="2" max="2" width="54.8515625" style="81" customWidth="1"/>
    <col min="3" max="3" width="11.7109375" style="48" customWidth="1"/>
    <col min="4" max="4" width="9.140625" style="48" customWidth="1"/>
    <col min="5" max="5" width="13.00390625" style="48" customWidth="1"/>
    <col min="6" max="6" width="13.57421875" style="48" customWidth="1"/>
    <col min="7" max="16384" width="9.140625" style="48" customWidth="1"/>
  </cols>
  <sheetData>
    <row r="1" ht="12.75">
      <c r="F1" s="80" t="s">
        <v>3</v>
      </c>
    </row>
    <row r="2" ht="12.75">
      <c r="F2" s="80" t="s">
        <v>259</v>
      </c>
    </row>
    <row r="3" ht="12.75">
      <c r="F3" s="80" t="s">
        <v>260</v>
      </c>
    </row>
    <row r="4" ht="12.75">
      <c r="F4" s="80" t="s">
        <v>261</v>
      </c>
    </row>
    <row r="5" spans="1:6" ht="18">
      <c r="A5" s="140" t="s">
        <v>297</v>
      </c>
      <c r="B5" s="140"/>
      <c r="C5" s="140"/>
      <c r="D5" s="140"/>
      <c r="E5" s="140"/>
      <c r="F5" s="140"/>
    </row>
    <row r="6" spans="1:6" ht="15.75">
      <c r="A6" s="141" t="s">
        <v>1</v>
      </c>
      <c r="B6" s="141"/>
      <c r="C6" s="141"/>
      <c r="D6" s="141"/>
      <c r="E6" s="141"/>
      <c r="F6" s="141"/>
    </row>
    <row r="7" spans="1:6" ht="16.5" thickBot="1">
      <c r="A7" s="153" t="s">
        <v>2</v>
      </c>
      <c r="B7" s="153"/>
      <c r="C7" s="153"/>
      <c r="D7" s="153"/>
      <c r="E7" s="153"/>
      <c r="F7" s="153"/>
    </row>
    <row r="8" spans="1:6" ht="25.5">
      <c r="A8" s="124" t="s">
        <v>7</v>
      </c>
      <c r="B8" s="105" t="s">
        <v>8</v>
      </c>
      <c r="C8" s="125" t="s">
        <v>75</v>
      </c>
      <c r="D8" s="125" t="s">
        <v>76</v>
      </c>
      <c r="E8" s="125" t="s">
        <v>10</v>
      </c>
      <c r="F8" s="126" t="s">
        <v>11</v>
      </c>
    </row>
    <row r="9" spans="1:6" s="84" customFormat="1" ht="27" customHeight="1">
      <c r="A9" s="127" t="s">
        <v>262</v>
      </c>
      <c r="B9" s="82" t="s">
        <v>268</v>
      </c>
      <c r="C9" s="83"/>
      <c r="D9" s="82"/>
      <c r="E9" s="82"/>
      <c r="F9" s="128"/>
    </row>
    <row r="10" spans="1:6" s="93" customFormat="1" ht="24" customHeight="1">
      <c r="A10" s="107">
        <v>1</v>
      </c>
      <c r="B10" s="59" t="s">
        <v>298</v>
      </c>
      <c r="C10" s="94"/>
      <c r="D10" s="59"/>
      <c r="E10" s="60"/>
      <c r="F10" s="129">
        <v>15000</v>
      </c>
    </row>
    <row r="11" spans="1:6" s="62" customFormat="1" ht="15" customHeight="1">
      <c r="A11" s="107">
        <v>2</v>
      </c>
      <c r="B11" s="50" t="s">
        <v>299</v>
      </c>
      <c r="C11" s="94"/>
      <c r="D11" s="88"/>
      <c r="E11" s="60"/>
      <c r="F11" s="129">
        <v>5000</v>
      </c>
    </row>
    <row r="12" spans="1:6" s="49" customFormat="1" ht="15.75" customHeight="1">
      <c r="A12" s="107">
        <v>3</v>
      </c>
      <c r="B12" s="50" t="s">
        <v>300</v>
      </c>
      <c r="C12" s="95"/>
      <c r="D12" s="88"/>
      <c r="E12" s="51"/>
      <c r="F12" s="108">
        <v>5000</v>
      </c>
    </row>
    <row r="13" spans="1:6" s="90" customFormat="1" ht="12.75">
      <c r="A13" s="127"/>
      <c r="B13" s="82" t="s">
        <v>267</v>
      </c>
      <c r="C13" s="83"/>
      <c r="D13" s="89"/>
      <c r="E13" s="89"/>
      <c r="F13" s="128">
        <f>SUM(F10:F12)</f>
        <v>25000</v>
      </c>
    </row>
    <row r="14" spans="1:6" s="86" customFormat="1" ht="26.25" customHeight="1" thickBot="1">
      <c r="A14" s="130" t="s">
        <v>263</v>
      </c>
      <c r="B14" s="96" t="s">
        <v>269</v>
      </c>
      <c r="C14" s="97"/>
      <c r="D14" s="96"/>
      <c r="E14" s="96"/>
      <c r="F14" s="131"/>
    </row>
    <row r="15" spans="1:6" s="49" customFormat="1" ht="15.75" customHeight="1">
      <c r="A15" s="100">
        <v>2</v>
      </c>
      <c r="B15" s="105" t="s">
        <v>301</v>
      </c>
      <c r="C15" s="104"/>
      <c r="D15" s="102"/>
      <c r="E15" s="104"/>
      <c r="F15" s="106"/>
    </row>
    <row r="16" spans="1:6" s="49" customFormat="1" ht="15.75" customHeight="1">
      <c r="A16" s="114"/>
      <c r="B16" s="59" t="s">
        <v>302</v>
      </c>
      <c r="C16" s="51">
        <v>20</v>
      </c>
      <c r="D16" s="85" t="s">
        <v>77</v>
      </c>
      <c r="E16" s="51">
        <v>270</v>
      </c>
      <c r="F16" s="108">
        <f>E16*C16</f>
        <v>5400</v>
      </c>
    </row>
    <row r="17" spans="1:6" s="49" customFormat="1" ht="15.75" customHeight="1">
      <c r="A17" s="114"/>
      <c r="B17" s="59" t="s">
        <v>303</v>
      </c>
      <c r="C17" s="51">
        <v>50</v>
      </c>
      <c r="D17" s="85" t="s">
        <v>77</v>
      </c>
      <c r="E17" s="51">
        <v>270</v>
      </c>
      <c r="F17" s="108">
        <f>E17*C17</f>
        <v>13500</v>
      </c>
    </row>
    <row r="18" spans="1:6" s="49" customFormat="1" ht="15.75" customHeight="1">
      <c r="A18" s="114"/>
      <c r="B18" s="50" t="s">
        <v>304</v>
      </c>
      <c r="C18" s="51">
        <v>70</v>
      </c>
      <c r="D18" s="85" t="s">
        <v>77</v>
      </c>
      <c r="E18" s="51">
        <v>270</v>
      </c>
      <c r="F18" s="108">
        <f>E18*C18</f>
        <v>18900</v>
      </c>
    </row>
    <row r="19" spans="1:6" s="49" customFormat="1" ht="15.75" customHeight="1">
      <c r="A19" s="114"/>
      <c r="B19" s="50"/>
      <c r="C19" s="51"/>
      <c r="D19" s="85"/>
      <c r="E19" s="51"/>
      <c r="F19" s="108"/>
    </row>
    <row r="20" spans="1:6" s="49" customFormat="1" ht="15.75" customHeight="1">
      <c r="A20" s="114"/>
      <c r="B20" s="50"/>
      <c r="C20" s="101"/>
      <c r="D20" s="85"/>
      <c r="E20" s="51"/>
      <c r="F20" s="108"/>
    </row>
    <row r="21" spans="1:6" s="49" customFormat="1" ht="15.75" customHeight="1" thickBot="1">
      <c r="A21" s="115"/>
      <c r="B21" s="116" t="s">
        <v>91</v>
      </c>
      <c r="C21" s="117">
        <f>SUM(C18:C19)</f>
        <v>70</v>
      </c>
      <c r="D21" s="118"/>
      <c r="E21" s="117"/>
      <c r="F21" s="119">
        <f>SUM(F16:F19)</f>
        <v>37800</v>
      </c>
    </row>
    <row r="22" spans="1:6" s="86" customFormat="1" ht="18" customHeight="1" thickBot="1">
      <c r="A22" s="123"/>
      <c r="B22" s="116" t="s">
        <v>267</v>
      </c>
      <c r="C22" s="117"/>
      <c r="D22" s="116"/>
      <c r="E22" s="116"/>
      <c r="F22" s="119">
        <f>F13+F21</f>
        <v>62800</v>
      </c>
    </row>
    <row r="23" spans="1:3" ht="12.75">
      <c r="A23" s="91"/>
      <c r="C23" s="87"/>
    </row>
    <row r="24" spans="1:3" ht="12.75">
      <c r="A24" s="91"/>
      <c r="C24" s="87"/>
    </row>
    <row r="25" spans="1:3" ht="12.75">
      <c r="A25" s="91"/>
      <c r="C25" s="87"/>
    </row>
    <row r="26" spans="1:3" ht="12.75">
      <c r="A26" s="91"/>
      <c r="C26" s="87"/>
    </row>
    <row r="27" spans="1:3" ht="12.75">
      <c r="A27" s="91"/>
      <c r="C27" s="87"/>
    </row>
    <row r="28" spans="1:3" ht="12.75">
      <c r="A28" s="91"/>
      <c r="C28" s="87"/>
    </row>
    <row r="29" spans="1:3" ht="12.75">
      <c r="A29" s="91"/>
      <c r="C29" s="87"/>
    </row>
    <row r="30" spans="1:3" ht="12.75">
      <c r="A30" s="91"/>
      <c r="C30" s="87"/>
    </row>
    <row r="31" spans="1:3" ht="12.75">
      <c r="A31" s="91"/>
      <c r="C31" s="87"/>
    </row>
    <row r="32" spans="1:3" ht="12.75">
      <c r="A32" s="91"/>
      <c r="C32" s="87"/>
    </row>
    <row r="33" spans="1:3" ht="12.75">
      <c r="A33" s="91"/>
      <c r="C33" s="87"/>
    </row>
    <row r="34" spans="1:3" ht="12.75">
      <c r="A34" s="91"/>
      <c r="C34" s="87"/>
    </row>
    <row r="35" spans="1:3" ht="12.75">
      <c r="A35" s="91"/>
      <c r="C35" s="87"/>
    </row>
    <row r="36" spans="1:3" ht="12.75">
      <c r="A36" s="91"/>
      <c r="C36" s="87"/>
    </row>
    <row r="37" spans="1:3" ht="12.75">
      <c r="A37" s="91"/>
      <c r="C37" s="87"/>
    </row>
    <row r="38" spans="1:3" ht="12.75">
      <c r="A38" s="91"/>
      <c r="C38" s="87"/>
    </row>
    <row r="39" spans="1:3" ht="12.75">
      <c r="A39" s="91"/>
      <c r="C39" s="87"/>
    </row>
    <row r="40" spans="1:3" ht="12.75">
      <c r="A40" s="91"/>
      <c r="C40" s="87"/>
    </row>
    <row r="41" spans="1:3" ht="12.75">
      <c r="A41" s="91"/>
      <c r="C41" s="87"/>
    </row>
    <row r="42" ht="12.75">
      <c r="C42" s="87"/>
    </row>
    <row r="43" ht="12.75">
      <c r="C43" s="87"/>
    </row>
    <row r="44" ht="12.75">
      <c r="C44" s="87"/>
    </row>
    <row r="45" ht="12.75">
      <c r="C45" s="87"/>
    </row>
    <row r="46" ht="12.75">
      <c r="C46" s="87"/>
    </row>
    <row r="47" ht="12.75">
      <c r="C47" s="87"/>
    </row>
    <row r="48" ht="12.75">
      <c r="C48" s="87"/>
    </row>
    <row r="49" ht="12.75">
      <c r="C49" s="87"/>
    </row>
    <row r="50" ht="12.75">
      <c r="C50" s="87"/>
    </row>
    <row r="51" ht="12.75">
      <c r="C51" s="87"/>
    </row>
    <row r="52" ht="12.75">
      <c r="C52" s="87"/>
    </row>
    <row r="53" ht="12.75">
      <c r="C53" s="87"/>
    </row>
    <row r="54" ht="12.75">
      <c r="C54" s="87"/>
    </row>
    <row r="55" ht="12.75">
      <c r="C55" s="87"/>
    </row>
    <row r="56" ht="12.75">
      <c r="C56" s="87"/>
    </row>
    <row r="57" ht="12.75">
      <c r="C57" s="87"/>
    </row>
    <row r="58" ht="12.75">
      <c r="C58" s="87"/>
    </row>
    <row r="59" ht="12.75">
      <c r="C59" s="87"/>
    </row>
    <row r="60" ht="12.75">
      <c r="C60" s="87"/>
    </row>
    <row r="61" ht="12.75">
      <c r="C61" s="87"/>
    </row>
    <row r="62" ht="12.75">
      <c r="C62" s="87"/>
    </row>
    <row r="63" ht="12.75">
      <c r="C63" s="87"/>
    </row>
    <row r="64" ht="12.75">
      <c r="C64" s="87"/>
    </row>
    <row r="65" ht="12.75">
      <c r="C65" s="87"/>
    </row>
    <row r="66" ht="12.75">
      <c r="C66" s="87"/>
    </row>
    <row r="67" ht="12.75">
      <c r="C67" s="87"/>
    </row>
    <row r="68" ht="12.75">
      <c r="C68" s="87"/>
    </row>
    <row r="69" ht="12.75">
      <c r="C69" s="87"/>
    </row>
    <row r="70" ht="12.75">
      <c r="C70" s="87"/>
    </row>
    <row r="71" ht="12.75">
      <c r="C71" s="87"/>
    </row>
    <row r="72" ht="12.75">
      <c r="C72" s="87"/>
    </row>
    <row r="73" ht="12.75">
      <c r="C73" s="87"/>
    </row>
    <row r="74" ht="12.75">
      <c r="C74" s="87"/>
    </row>
    <row r="75" ht="12.75">
      <c r="C75" s="87"/>
    </row>
    <row r="76" ht="12.75">
      <c r="C76" s="87"/>
    </row>
    <row r="77" ht="12.75">
      <c r="C77" s="87"/>
    </row>
  </sheetData>
  <sheetProtection/>
  <mergeCells count="3">
    <mergeCell ref="A5:F5"/>
    <mergeCell ref="A6:F6"/>
    <mergeCell ref="A7:F7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2011-04-22T06:31:33Z</cp:lastPrinted>
  <dcterms:created xsi:type="dcterms:W3CDTF">1996-10-08T23:32:33Z</dcterms:created>
  <dcterms:modified xsi:type="dcterms:W3CDTF">2011-06-03T08:25:17Z</dcterms:modified>
  <cp:category/>
  <cp:version/>
  <cp:contentType/>
  <cp:contentStatus/>
</cp:coreProperties>
</file>